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ILLORY\Downloads\"/>
    </mc:Choice>
  </mc:AlternateContent>
  <xr:revisionPtr revIDLastSave="0" documentId="8_{188A8C8A-2986-49A3-97E7-691E8E0B953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IGNES" sheetId="1" r:id="rId1"/>
    <sheet name="DONNEES" sheetId="2" r:id="rId2"/>
    <sheet name="RESULTA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3" l="1"/>
  <c r="I75" i="2" l="1"/>
  <c r="G75" i="2"/>
  <c r="D74" i="2"/>
  <c r="M72" i="2"/>
  <c r="D68" i="2"/>
  <c r="D61" i="2"/>
  <c r="R68" i="2" s="1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W47" i="2"/>
  <c r="W60" i="2" s="1"/>
  <c r="L73" i="2" s="1"/>
  <c r="V47" i="2"/>
  <c r="V67" i="2" s="1"/>
  <c r="U47" i="2"/>
  <c r="U67" i="2" s="1"/>
  <c r="T47" i="2"/>
  <c r="T67" i="2" s="1"/>
  <c r="S47" i="2"/>
  <c r="S67" i="2" s="1"/>
  <c r="R47" i="2"/>
  <c r="R67" i="2" s="1"/>
  <c r="Q47" i="2"/>
  <c r="Q67" i="2" s="1"/>
  <c r="P47" i="2"/>
  <c r="P67" i="2" s="1"/>
  <c r="O47" i="2"/>
  <c r="O60" i="2" s="1"/>
  <c r="N47" i="2"/>
  <c r="N67" i="2" s="1"/>
  <c r="M47" i="2"/>
  <c r="M67" i="2" s="1"/>
  <c r="L47" i="2"/>
  <c r="L67" i="2" s="1"/>
  <c r="K47" i="2"/>
  <c r="K67" i="2" s="1"/>
  <c r="J47" i="2"/>
  <c r="J67" i="2" s="1"/>
  <c r="I47" i="2"/>
  <c r="I67" i="2" s="1"/>
  <c r="H47" i="2"/>
  <c r="H67" i="2" s="1"/>
  <c r="G47" i="2"/>
  <c r="G60" i="2" s="1"/>
  <c r="F47" i="2"/>
  <c r="F67" i="2" s="1"/>
  <c r="E47" i="2"/>
  <c r="E67" i="2" s="1"/>
  <c r="P61" i="2" l="1"/>
  <c r="Q61" i="2"/>
  <c r="I61" i="2"/>
  <c r="H61" i="2"/>
  <c r="T60" i="2"/>
  <c r="L60" i="2"/>
  <c r="M73" i="2"/>
  <c r="H60" i="2"/>
  <c r="P60" i="2"/>
  <c r="L61" i="2"/>
  <c r="I63" i="2" s="1"/>
  <c r="T61" i="2"/>
  <c r="L63" i="2" s="1"/>
  <c r="G67" i="2"/>
  <c r="O67" i="2"/>
  <c r="W67" i="2"/>
  <c r="K68" i="2"/>
  <c r="S68" i="2"/>
  <c r="I60" i="2"/>
  <c r="Q60" i="2"/>
  <c r="E61" i="2"/>
  <c r="M61" i="2"/>
  <c r="U61" i="2"/>
  <c r="J74" i="2" s="1"/>
  <c r="L68" i="2"/>
  <c r="T68" i="2"/>
  <c r="J60" i="2"/>
  <c r="R60" i="2"/>
  <c r="F61" i="2"/>
  <c r="F63" i="2" s="1"/>
  <c r="N61" i="2"/>
  <c r="V61" i="2"/>
  <c r="K74" i="2" s="1"/>
  <c r="E68" i="2"/>
  <c r="M68" i="2"/>
  <c r="U68" i="2"/>
  <c r="K60" i="2"/>
  <c r="G73" i="2" s="1"/>
  <c r="S60" i="2"/>
  <c r="G61" i="2"/>
  <c r="O61" i="2"/>
  <c r="W61" i="2"/>
  <c r="L74" i="2" s="1"/>
  <c r="F68" i="2"/>
  <c r="N68" i="2"/>
  <c r="V68" i="2"/>
  <c r="G68" i="2"/>
  <c r="O68" i="2"/>
  <c r="W68" i="2"/>
  <c r="H68" i="2"/>
  <c r="P68" i="2"/>
  <c r="E60" i="2"/>
  <c r="M60" i="2"/>
  <c r="U60" i="2"/>
  <c r="J73" i="2" s="1"/>
  <c r="F60" i="2"/>
  <c r="N60" i="2"/>
  <c r="V60" i="2"/>
  <c r="K73" i="2" s="1"/>
  <c r="J61" i="2"/>
  <c r="R61" i="2"/>
  <c r="I68" i="2"/>
  <c r="Q68" i="2"/>
  <c r="K61" i="2"/>
  <c r="S61" i="2"/>
  <c r="K63" i="2" s="1"/>
  <c r="J68" i="2"/>
  <c r="H74" i="2" l="1"/>
  <c r="E73" i="2"/>
  <c r="I73" i="2"/>
  <c r="H73" i="2"/>
  <c r="F73" i="2"/>
  <c r="I74" i="2"/>
  <c r="J63" i="2"/>
  <c r="E63" i="2"/>
  <c r="A63" i="2"/>
  <c r="B3" i="3" s="1"/>
  <c r="J26" i="3" s="1"/>
  <c r="E74" i="2"/>
  <c r="G63" i="2"/>
  <c r="F74" i="2"/>
  <c r="M74" i="2"/>
  <c r="G74" i="2"/>
  <c r="H63" i="2"/>
  <c r="K26" i="3" l="1"/>
  <c r="A64" i="2"/>
  <c r="B4" i="3" l="1"/>
  <c r="K13" i="3"/>
  <c r="J27" i="3" s="1"/>
  <c r="K27" i="3" s="1"/>
  <c r="D3" i="3" s="1"/>
</calcChain>
</file>

<file path=xl/sharedStrings.xml><?xml version="1.0" encoding="utf-8"?>
<sst xmlns="http://schemas.openxmlformats.org/spreadsheetml/2006/main" count="157" uniqueCount="78">
  <si>
    <r>
      <rPr>
        <sz val="11"/>
        <color rgb="FF000000"/>
        <rFont val="Calibri"/>
        <family val="2"/>
        <charset val="1"/>
      </rPr>
      <t xml:space="preserve">1. </t>
    </r>
    <r>
      <rPr>
        <b/>
        <sz val="11"/>
        <color rgb="FF000000"/>
        <rFont val="Calibri"/>
        <family val="2"/>
        <charset val="1"/>
      </rPr>
      <t>Saisir les noms des élèves</t>
    </r>
    <r>
      <rPr>
        <sz val="11"/>
        <color rgb="FF000000"/>
        <rFont val="Calibri"/>
        <family val="2"/>
        <charset val="1"/>
      </rPr>
      <t xml:space="preserve"> dans l'onglet "données" </t>
    </r>
    <r>
      <rPr>
        <b/>
        <sz val="11"/>
        <color rgb="FF000000"/>
        <rFont val="Calibri"/>
        <family val="2"/>
        <charset val="1"/>
      </rPr>
      <t>et les réussites</t>
    </r>
    <r>
      <rPr>
        <sz val="11"/>
        <color rgb="FF000000"/>
        <rFont val="Calibri"/>
        <family val="2"/>
        <charset val="1"/>
      </rPr>
      <t xml:space="preserve"> des élèves (1 ou 2) pour chaque compétence.</t>
    </r>
  </si>
  <si>
    <r>
      <rPr>
        <sz val="11"/>
        <color rgb="FF000000"/>
        <rFont val="Calibri"/>
        <family val="2"/>
        <charset val="1"/>
      </rPr>
      <t xml:space="preserve">2. Dans l'onglet "résultats", </t>
    </r>
    <r>
      <rPr>
        <b/>
        <sz val="11"/>
        <color rgb="FF000000"/>
        <rFont val="Calibri"/>
        <family val="2"/>
        <charset val="1"/>
      </rPr>
      <t>choisir l'élève dans le menu déroulant de la case jaune</t>
    </r>
    <r>
      <rPr>
        <sz val="11"/>
        <color rgb="FF000000"/>
        <rFont val="Calibri"/>
        <family val="2"/>
        <charset val="1"/>
      </rPr>
      <t>.</t>
    </r>
  </si>
  <si>
    <t>Les cases vertes indiquent le pourcentage de réussite sur l'ensemble des compétences et le nombre de compétences prédictives échouées.</t>
  </si>
  <si>
    <t>Le premier graphique araignée indique les moyennes des réussites par domaine de compétences de l'élève par rapport à la moyenne de la classe.</t>
  </si>
  <si>
    <t>Le second graphique indique le positionnement de l'élève au regard des compétences prédictives. Si la valeur de la compétence est inférieure au seuil alors celle-ci est échouée.</t>
  </si>
  <si>
    <t>Les 2 autres graphiques indiquent les réussites par compétence en français et en mathématiques par rapport à la moyenne de classe.</t>
  </si>
  <si>
    <t>Les champs à saisir</t>
  </si>
  <si>
    <t>Mobiliser le langage dans toutes ses dimensions</t>
  </si>
  <si>
    <t>Acquérir les premiers outils mathématiques</t>
  </si>
  <si>
    <t>Oser entrer en communication</t>
  </si>
  <si>
    <t xml:space="preserve">Écouter de l’écrit et comprendre </t>
  </si>
  <si>
    <t>Acquérir et développer une conscience phonologique</t>
  </si>
  <si>
    <t>Découvrir le principe alphabétique</t>
  </si>
  <si>
    <t>Construire le nombre pour exprimer des quantités</t>
  </si>
  <si>
    <t>Stabiliser la connaissance des petits nombres</t>
  </si>
  <si>
    <t xml:space="preserve">Utiliser le nombre pour désigner un rang, une position </t>
  </si>
  <si>
    <t xml:space="preserve">Utiliser le nombre pour résoudre des problèmes </t>
  </si>
  <si>
    <t>item</t>
  </si>
  <si>
    <t>1.1</t>
  </si>
  <si>
    <t>1.2</t>
  </si>
  <si>
    <t>2.1</t>
  </si>
  <si>
    <t>2.2</t>
  </si>
  <si>
    <t>2.3</t>
  </si>
  <si>
    <t>2.4</t>
  </si>
  <si>
    <t>3.1</t>
  </si>
  <si>
    <t>3.2</t>
  </si>
  <si>
    <t>4.1</t>
  </si>
  <si>
    <t>4.2</t>
  </si>
  <si>
    <t>4.3</t>
  </si>
  <si>
    <t>4.4</t>
  </si>
  <si>
    <t>4.5</t>
  </si>
  <si>
    <t>5.1</t>
  </si>
  <si>
    <t>5.2</t>
  </si>
  <si>
    <t>5.3</t>
  </si>
  <si>
    <t>positionnement</t>
  </si>
  <si>
    <t>besoins</t>
  </si>
  <si>
    <t>Noms des élèves à saisir</t>
  </si>
  <si>
    <t>Communiquer par le langage avec l’adulte et les autres enfants</t>
  </si>
  <si>
    <t>S’exprimer dans un langage oral syntaxiquement correct et précis</t>
  </si>
  <si>
    <t>Comprendre des consignes simples</t>
  </si>
  <si>
    <t xml:space="preserve">Comprendre des textes écrits : compréhension explicite </t>
  </si>
  <si>
    <t xml:space="preserve">Comprendre des textes écrits : compréhension implicite </t>
  </si>
  <si>
    <t>Comprendre des textes écrits : interprétation du texte</t>
  </si>
  <si>
    <t>Scander les syllabes phoniques d’un mot</t>
  </si>
  <si>
    <t>Reconnaitre et discriminer des syllabes d’attaque et des syllabes finales dans une liste de mots</t>
  </si>
  <si>
    <t>Différencier lettres, graphismes, pictogrammes, symboles et signes</t>
  </si>
  <si>
    <t>Connaitre le nom des lettres dans les deux écritures : scriptes et capitales d’imprimerie</t>
  </si>
  <si>
    <t>Ecrire seul une syllabe ou un mot en utilisant des lettres ou groupes de lettres empruntés aux mots connus</t>
  </si>
  <si>
    <t>Ecrire son prénom sans modèle</t>
  </si>
  <si>
    <t>Tenir correctement son crayon</t>
  </si>
  <si>
    <t>Dénombrer une collection</t>
  </si>
  <si>
    <t>Reconnaître et réaliser une collection équipotente à une collection donnée</t>
  </si>
  <si>
    <t xml:space="preserve">Comparer des quantités </t>
  </si>
  <si>
    <t>Décomposer le nombre 5</t>
  </si>
  <si>
    <t xml:space="preserve">Résoudre un problème d’ajout ou de retrait </t>
  </si>
  <si>
    <t>réussites</t>
  </si>
  <si>
    <t>Maurane</t>
  </si>
  <si>
    <t>Comprendre des textes écrits : compréhension explicite (niveau 1)</t>
  </si>
  <si>
    <t>Comprendre des textes écrits : compréhension implicite (niveau 2)</t>
  </si>
  <si>
    <t>Comprendre des textes écrits : interprétation du texte (niveau 3)</t>
  </si>
  <si>
    <t>Nombre de 1</t>
  </si>
  <si>
    <t>remplissage automatique</t>
  </si>
  <si>
    <t>Nombre de 2</t>
  </si>
  <si>
    <t>Comprendre des textes écrits : compréhension implicite</t>
  </si>
  <si>
    <t xml:space="preserve">Comprendre des textes écrits : interprétation du texte </t>
  </si>
  <si>
    <t>moyenne de classe</t>
  </si>
  <si>
    <t>seuil</t>
  </si>
  <si>
    <t>comp.prédectives</t>
  </si>
  <si>
    <t>Comprendre des textes écrits : compréhension explicite</t>
  </si>
  <si>
    <t xml:space="preserve">Seuil  </t>
  </si>
  <si>
    <t>déclencher la mise en œuvre de la rémédiation pour</t>
  </si>
  <si>
    <t>Pourcentage de réussite globale</t>
  </si>
  <si>
    <t>Nombre de compétences prédictives chutées</t>
  </si>
  <si>
    <t>ne nécessite pas la mise en œuvre de la remédiation</t>
  </si>
  <si>
    <t xml:space="preserve">Profil de l'élève
</t>
  </si>
  <si>
    <t>Cliquez sur la case et choisir l'élève
avec le bouton ascenseur en bas à droite de la case</t>
  </si>
  <si>
    <t>Si  les résultats montrent un taux de réussite global inférieur ou égal à 50% et/ou 2 compétences prédictives chutées, le protocole est enclenché.</t>
  </si>
  <si>
    <t>La mise en place ou non du protocole est écrite dans la case orange.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</si>
</sst>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0.0%"/>
  </numFmts>
  <fonts count="2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7030A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8"/>
      <color rgb="FF203864"/>
      <name val="Calibri"/>
      <family val="2"/>
      <charset val="1"/>
    </font>
    <font>
      <sz val="20"/>
      <color rgb="FF203864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A9D18E"/>
        <bgColor rgb="FFA5A5A5"/>
      </patternFill>
    </fill>
    <fill>
      <patternFill patternType="solid">
        <fgColor rgb="FFD6DCE5"/>
        <bgColor rgb="FFD9D9D9"/>
      </patternFill>
    </fill>
    <fill>
      <patternFill patternType="solid">
        <fgColor rgb="FFF8CBAD"/>
        <bgColor rgb="FFD9D9D9"/>
      </patternFill>
    </fill>
    <fill>
      <patternFill patternType="solid">
        <fgColor rgb="FFE2F0D9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rgb="FFA5A5A5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2" fillId="0" borderId="0" applyBorder="0" applyProtection="0"/>
  </cellStyleXfs>
  <cellXfs count="78">
    <xf numFmtId="0" fontId="0" fillId="0" borderId="0" xfId="0"/>
    <xf numFmtId="0" fontId="0" fillId="2" borderId="0" xfId="0" applyFont="1" applyFill="1" applyAlignment="1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/>
    <xf numFmtId="0" fontId="2" fillId="0" borderId="0" xfId="0" applyFont="1" applyAlignment="1" applyProtection="1"/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wrapText="1"/>
    </xf>
    <xf numFmtId="0" fontId="0" fillId="4" borderId="0" xfId="0" applyFill="1" applyAlignment="1" applyProtection="1"/>
    <xf numFmtId="0" fontId="0" fillId="4" borderId="9" xfId="0" applyFill="1" applyBorder="1" applyAlignment="1" applyProtection="1"/>
    <xf numFmtId="0" fontId="0" fillId="3" borderId="0" xfId="0" applyFill="1" applyBorder="1" applyAlignment="1" applyProtection="1"/>
    <xf numFmtId="0" fontId="0" fillId="3" borderId="10" xfId="0" applyFill="1" applyBorder="1" applyAlignment="1" applyProtection="1"/>
    <xf numFmtId="0" fontId="0" fillId="4" borderId="0" xfId="0" applyFill="1" applyBorder="1" applyAlignment="1" applyProtection="1"/>
    <xf numFmtId="0" fontId="0" fillId="3" borderId="9" xfId="0" applyFill="1" applyBorder="1" applyAlignment="1" applyProtection="1"/>
    <xf numFmtId="0" fontId="0" fillId="0" borderId="9" xfId="0" applyBorder="1" applyAlignment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0" fillId="3" borderId="0" xfId="0" applyFill="1" applyAlignment="1" applyProtection="1"/>
    <xf numFmtId="0" fontId="6" fillId="0" borderId="0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11" fillId="0" borderId="12" xfId="0" applyFont="1" applyBorder="1" applyAlignment="1" applyProtection="1"/>
    <xf numFmtId="0" fontId="0" fillId="0" borderId="0" xfId="0" applyAlignment="1" applyProtection="1">
      <alignment horizontal="center" vertical="center"/>
    </xf>
    <xf numFmtId="0" fontId="11" fillId="0" borderId="13" xfId="0" applyFont="1" applyBorder="1" applyAlignment="1" applyProtection="1"/>
    <xf numFmtId="0" fontId="0" fillId="2" borderId="14" xfId="0" applyFont="1" applyFill="1" applyBorder="1" applyAlignment="1" applyProtection="1">
      <alignment horizontal="center" vertical="center" wrapText="1"/>
    </xf>
    <xf numFmtId="165" fontId="3" fillId="2" borderId="15" xfId="1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/>
    <xf numFmtId="0" fontId="17" fillId="0" borderId="0" xfId="0" applyFont="1" applyBorder="1" applyAlignment="1" applyProtection="1"/>
    <xf numFmtId="0" fontId="17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2" borderId="0" xfId="0" applyFont="1" applyFill="1" applyAlignment="1" applyProtection="1"/>
    <xf numFmtId="0" fontId="20" fillId="0" borderId="0" xfId="0" applyFont="1" applyBorder="1" applyAlignment="1" applyProtection="1"/>
    <xf numFmtId="0" fontId="20" fillId="0" borderId="0" xfId="0" applyFont="1"/>
    <xf numFmtId="0" fontId="14" fillId="8" borderId="0" xfId="0" applyFont="1" applyFill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center" vertical="center" wrapText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7" borderId="16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4" xfId="0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20" fillId="0" borderId="0" xfId="0" applyFont="1" applyAlignment="1" applyProtection="1"/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wrapText="1"/>
    </xf>
    <xf numFmtId="2" fontId="20" fillId="0" borderId="0" xfId="0" applyNumberFormat="1" applyFont="1" applyBorder="1" applyAlignment="1" applyProtection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B8B8B"/>
      <rgbColor rgb="FF9999FF"/>
      <rgbColor rgb="FF7030A0"/>
      <rgbColor rgb="FFFEF6F0"/>
      <rgbColor rgb="FFDAE3F3"/>
      <rgbColor rgb="FF660066"/>
      <rgbColor rgb="FFFF8080"/>
      <rgbColor rgb="FF0070C0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ED7D31"/>
      <rgbColor rgb="FF595959"/>
      <rgbColor rgb="FFA5A5A5"/>
      <rgbColor rgb="FF20386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Bilan Global par domaine de compétences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DONNEES!$D$73</c:f>
              <c:strCache>
                <c:ptCount val="1"/>
                <c:pt idx="0">
                  <c:v>moyenne de classe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DONNEES!$E$72:$L$72</c:f>
              <c:strCache>
                <c:ptCount val="8"/>
                <c:pt idx="0">
                  <c:v>Oser entrer en communication</c:v>
                </c:pt>
                <c:pt idx="1">
                  <c:v>Écouter de l’écrit et comprendre </c:v>
                </c:pt>
                <c:pt idx="2">
                  <c:v>Acquérir et développer une conscience phonologique</c:v>
                </c:pt>
                <c:pt idx="3">
                  <c:v>Découvrir le principe alphabétique</c:v>
                </c:pt>
                <c:pt idx="4">
                  <c:v>Construire le nombre pour exprimer des quantités</c:v>
                </c:pt>
                <c:pt idx="5">
                  <c:v>Stabiliser la connaissance des petits nombres</c:v>
                </c:pt>
                <c:pt idx="6">
                  <c:v>Utiliser le nombre pour désigner un rang, une position </c:v>
                </c:pt>
                <c:pt idx="7">
                  <c:v>Utiliser le nombre pour résoudre des problèmes </c:v>
                </c:pt>
              </c:strCache>
            </c:strRef>
          </c:cat>
          <c:val>
            <c:numRef>
              <c:f>DONNEES!$E$73:$M$73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A-47B0-B67F-79047B434F9C}"/>
            </c:ext>
          </c:extLst>
        </c:ser>
        <c:ser>
          <c:idx val="1"/>
          <c:order val="1"/>
          <c:tx>
            <c:strRef>
              <c:f>DONNEES!$D$74</c:f>
              <c:strCache>
                <c:ptCount val="1"/>
                <c:pt idx="0">
                  <c:v>0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DONNEES!$E$72:$L$72</c:f>
              <c:strCache>
                <c:ptCount val="8"/>
                <c:pt idx="0">
                  <c:v>Oser entrer en communication</c:v>
                </c:pt>
                <c:pt idx="1">
                  <c:v>Écouter de l’écrit et comprendre </c:v>
                </c:pt>
                <c:pt idx="2">
                  <c:v>Acquérir et développer une conscience phonologique</c:v>
                </c:pt>
                <c:pt idx="3">
                  <c:v>Découvrir le principe alphabétique</c:v>
                </c:pt>
                <c:pt idx="4">
                  <c:v>Construire le nombre pour exprimer des quantités</c:v>
                </c:pt>
                <c:pt idx="5">
                  <c:v>Stabiliser la connaissance des petits nombres</c:v>
                </c:pt>
                <c:pt idx="6">
                  <c:v>Utiliser le nombre pour désigner un rang, une position </c:v>
                </c:pt>
                <c:pt idx="7">
                  <c:v>Utiliser le nombre pour résoudre des problèmes </c:v>
                </c:pt>
              </c:strCache>
            </c:strRef>
          </c:cat>
          <c:val>
            <c:numRef>
              <c:f>DONNEES!$E$74:$M$74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A-47B0-B67F-79047B43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53507"/>
        <c:axId val="20987690"/>
      </c:radarChart>
      <c:catAx>
        <c:axId val="41853507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8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20987690"/>
        <c:crosses val="autoZero"/>
        <c:auto val="1"/>
        <c:lblAlgn val="ctr"/>
        <c:lblOffset val="100"/>
        <c:noMultiLvlLbl val="0"/>
      </c:catAx>
      <c:valAx>
        <c:axId val="2098769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41853507"/>
        <c:crosses val="autoZero"/>
        <c:crossBetween val="midCat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9.1248765315983901E-2"/>
          <c:y val="0.11469302188719201"/>
          <c:w val="0.78848672862235503"/>
          <c:h val="8.4549586984514896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4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E2F0D9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96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960" b="0" strike="noStrike" spc="-1">
                <a:solidFill>
                  <a:srgbClr val="595959"/>
                </a:solidFill>
                <a:latin typeface="Calibri"/>
              </a:rPr>
              <a:t>Compétences en français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DONNEES!$D$60</c:f>
              <c:strCache>
                <c:ptCount val="1"/>
                <c:pt idx="0">
                  <c:v>moyenne de classe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DONNEES!$E$59:$Q$59</c:f>
              <c:strCache>
                <c:ptCount val="13"/>
                <c:pt idx="0">
                  <c:v>Communiquer par le langage avec l’adulte et les autres enfants</c:v>
                </c:pt>
                <c:pt idx="1">
                  <c:v>S’exprimer dans un langage oral syntaxiquement correct et précis</c:v>
                </c:pt>
                <c:pt idx="2">
                  <c:v>Comprendre des consignes simples</c:v>
                </c:pt>
                <c:pt idx="3">
                  <c:v>Comprendre des textes écrits : compréhension explicite </c:v>
                </c:pt>
                <c:pt idx="4">
                  <c:v>Comprendre des textes écrits : compréhension implicite</c:v>
                </c:pt>
                <c:pt idx="5">
                  <c:v>Comprendre des textes écrits : interprétation du texte </c:v>
                </c:pt>
                <c:pt idx="6">
                  <c:v>Scander les syllabes phoniques d’un mot</c:v>
                </c:pt>
                <c:pt idx="7">
                  <c:v>Reconnaitre et discriminer des syllabes d’attaque et des syllabes finales dans une liste de mots</c:v>
                </c:pt>
                <c:pt idx="8">
                  <c:v>Différencier lettres, graphismes, pictogrammes, symboles et signes</c:v>
                </c:pt>
                <c:pt idx="9">
                  <c:v>Connaitre le nom des lettres dans les deux écritures : scriptes et capitales d’imprimerie</c:v>
                </c:pt>
                <c:pt idx="10">
                  <c:v>Ecrire seul une syllabe ou un mot en utilisant des lettres ou groupes de lettres empruntés aux mots connus</c:v>
                </c:pt>
                <c:pt idx="11">
                  <c:v>Ecrire son prénom sans modèle</c:v>
                </c:pt>
                <c:pt idx="12">
                  <c:v>Tenir correctement son crayon</c:v>
                </c:pt>
              </c:strCache>
            </c:strRef>
          </c:cat>
          <c:val>
            <c:numRef>
              <c:f>DONNEES!$E$60:$Q$60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A-431A-965B-D394C3054D3A}"/>
            </c:ext>
          </c:extLst>
        </c:ser>
        <c:ser>
          <c:idx val="1"/>
          <c:order val="1"/>
          <c:tx>
            <c:strRef>
              <c:f>DONNEES!$D$61</c:f>
              <c:strCache>
                <c:ptCount val="1"/>
                <c:pt idx="0">
                  <c:v>0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DONNEES!$E$59:$Q$59</c:f>
              <c:strCache>
                <c:ptCount val="13"/>
                <c:pt idx="0">
                  <c:v>Communiquer par le langage avec l’adulte et les autres enfants</c:v>
                </c:pt>
                <c:pt idx="1">
                  <c:v>S’exprimer dans un langage oral syntaxiquement correct et précis</c:v>
                </c:pt>
                <c:pt idx="2">
                  <c:v>Comprendre des consignes simples</c:v>
                </c:pt>
                <c:pt idx="3">
                  <c:v>Comprendre des textes écrits : compréhension explicite </c:v>
                </c:pt>
                <c:pt idx="4">
                  <c:v>Comprendre des textes écrits : compréhension implicite</c:v>
                </c:pt>
                <c:pt idx="5">
                  <c:v>Comprendre des textes écrits : interprétation du texte </c:v>
                </c:pt>
                <c:pt idx="6">
                  <c:v>Scander les syllabes phoniques d’un mot</c:v>
                </c:pt>
                <c:pt idx="7">
                  <c:v>Reconnaitre et discriminer des syllabes d’attaque et des syllabes finales dans une liste de mots</c:v>
                </c:pt>
                <c:pt idx="8">
                  <c:v>Différencier lettres, graphismes, pictogrammes, symboles et signes</c:v>
                </c:pt>
                <c:pt idx="9">
                  <c:v>Connaitre le nom des lettres dans les deux écritures : scriptes et capitales d’imprimerie</c:v>
                </c:pt>
                <c:pt idx="10">
                  <c:v>Ecrire seul une syllabe ou un mot en utilisant des lettres ou groupes de lettres empruntés aux mots connus</c:v>
                </c:pt>
                <c:pt idx="11">
                  <c:v>Ecrire son prénom sans modèle</c:v>
                </c:pt>
                <c:pt idx="12">
                  <c:v>Tenir correctement son crayon</c:v>
                </c:pt>
              </c:strCache>
            </c:strRef>
          </c:cat>
          <c:val>
            <c:numRef>
              <c:f>DONNEES!$E$61:$Q$61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A-431A-965B-D394C3054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94890"/>
        <c:axId val="48846710"/>
      </c:radarChart>
      <c:catAx>
        <c:axId val="3679489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7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48846710"/>
        <c:crosses val="autoZero"/>
        <c:auto val="1"/>
        <c:lblAlgn val="ctr"/>
        <c:lblOffset val="100"/>
        <c:noMultiLvlLbl val="0"/>
      </c:catAx>
      <c:valAx>
        <c:axId val="4884671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8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6794890"/>
        <c:crosses val="autoZero"/>
        <c:crossBetween val="midCat"/>
        <c:majorUnit val="0.5"/>
      </c:valAx>
      <c:spPr>
        <a:noFill/>
        <a:ln w="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8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DAE3F3"/>
    </a:solidFill>
    <a:ln w="9360">
      <a:solidFill>
        <a:srgbClr val="4472C4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08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080" b="0" strike="noStrike" spc="-1">
                <a:solidFill>
                  <a:srgbClr val="595959"/>
                </a:solidFill>
                <a:latin typeface="Calibri"/>
              </a:rPr>
              <a:t>Compétences en math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DONNEES!$D$60</c:f>
              <c:strCache>
                <c:ptCount val="1"/>
                <c:pt idx="0">
                  <c:v>moyenne de classe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DONNEES!$R$59:$W$59</c:f>
              <c:strCache>
                <c:ptCount val="6"/>
                <c:pt idx="0">
                  <c:v>Dénombrer une collection</c:v>
                </c:pt>
                <c:pt idx="1">
                  <c:v>Reconnaître et réaliser une collection équipotente à une collection donnée</c:v>
                </c:pt>
                <c:pt idx="2">
                  <c:v>Comparer des quantités </c:v>
                </c:pt>
                <c:pt idx="3">
                  <c:v>Décomposer le nombre 5</c:v>
                </c:pt>
                <c:pt idx="4">
                  <c:v>Utiliser le nombre pour désigner un rang, une position </c:v>
                </c:pt>
                <c:pt idx="5">
                  <c:v>Résoudre un problème d’ajout ou de retrait </c:v>
                </c:pt>
              </c:strCache>
            </c:strRef>
          </c:cat>
          <c:val>
            <c:numRef>
              <c:f>DONNEES!$R$60:$W$60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1A4-A7E4-5211829A94BC}"/>
            </c:ext>
          </c:extLst>
        </c:ser>
        <c:ser>
          <c:idx val="1"/>
          <c:order val="1"/>
          <c:tx>
            <c:strRef>
              <c:f>DONNEES!$D$61</c:f>
              <c:strCache>
                <c:ptCount val="1"/>
                <c:pt idx="0">
                  <c:v>0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DONNEES!$R$59:$W$59</c:f>
              <c:strCache>
                <c:ptCount val="6"/>
                <c:pt idx="0">
                  <c:v>Dénombrer une collection</c:v>
                </c:pt>
                <c:pt idx="1">
                  <c:v>Reconnaître et réaliser une collection équipotente à une collection donnée</c:v>
                </c:pt>
                <c:pt idx="2">
                  <c:v>Comparer des quantités </c:v>
                </c:pt>
                <c:pt idx="3">
                  <c:v>Décomposer le nombre 5</c:v>
                </c:pt>
                <c:pt idx="4">
                  <c:v>Utiliser le nombre pour désigner un rang, une position </c:v>
                </c:pt>
                <c:pt idx="5">
                  <c:v>Résoudre un problème d’ajout ou de retrait </c:v>
                </c:pt>
              </c:strCache>
            </c:strRef>
          </c:cat>
          <c:val>
            <c:numRef>
              <c:f>DONNEES!$R$61:$W$61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2-41A4-A7E4-5211829A9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52379"/>
        <c:axId val="25046105"/>
      </c:radarChart>
      <c:catAx>
        <c:axId val="63252379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25046105"/>
        <c:crosses val="autoZero"/>
        <c:auto val="1"/>
        <c:lblAlgn val="ctr"/>
        <c:lblOffset val="100"/>
        <c:noMultiLvlLbl val="0"/>
      </c:catAx>
      <c:valAx>
        <c:axId val="25046105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63252379"/>
        <c:crosses val="autoZero"/>
        <c:crossBetween val="midCat"/>
        <c:majorUnit val="0.5"/>
      </c:valAx>
      <c:spPr>
        <a:noFill/>
        <a:ln w="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DAE3F3"/>
    </a:solidFill>
    <a:ln w="9360">
      <a:solidFill>
        <a:srgbClr val="4472C4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49">
                <a:solidFill>
                  <a:srgbClr val="000000"/>
                </a:solidFill>
                <a:latin typeface="Calibri"/>
              </a:defRPr>
            </a:pPr>
            <a:r>
              <a:rPr lang="fr-FR" sz="1400" b="0" strike="noStrike" spc="49">
                <a:solidFill>
                  <a:srgbClr val="000000"/>
                </a:solidFill>
                <a:latin typeface="Calibri"/>
              </a:rPr>
              <a:t>Compétences prédictives
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DONNEES!$D$61</c:f>
              <c:strCache>
                <c:ptCount val="1"/>
                <c:pt idx="0">
                  <c:v>0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circle"/>
            <c:size val="4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(DONNEES!$E$59:$G$59,DONNEES!$K$59:$L$59,DONNEES!$R$59:$T$59)</c:f>
              <c:strCache>
                <c:ptCount val="8"/>
                <c:pt idx="0">
                  <c:v>Communiquer par le langage avec l’adulte et les autres enfants</c:v>
                </c:pt>
                <c:pt idx="1">
                  <c:v>S’exprimer dans un langage oral syntaxiquement correct et précis</c:v>
                </c:pt>
                <c:pt idx="2">
                  <c:v>Comprendre des consignes simples</c:v>
                </c:pt>
                <c:pt idx="3">
                  <c:v>Scander les syllabes phoniques d’un mot</c:v>
                </c:pt>
                <c:pt idx="4">
                  <c:v>Reconnaitre et discriminer des syllabes d’attaque et des syllabes finales dans une liste de mots</c:v>
                </c:pt>
                <c:pt idx="5">
                  <c:v>Dénombrer une collection</c:v>
                </c:pt>
                <c:pt idx="6">
                  <c:v>Reconnaître et réaliser une collection équipotente à une collection donnée</c:v>
                </c:pt>
                <c:pt idx="7">
                  <c:v>Comparer des quantités </c:v>
                </c:pt>
              </c:strCache>
            </c:strRef>
          </c:cat>
          <c:val>
            <c:numRef>
              <c:f>(DONNEES!$E$61:$G$61,DONNEES!$K$61:$L$61,DONNEES!$R$61:$T$61)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1-4761-909E-5E521C9E65EE}"/>
            </c:ext>
          </c:extLst>
        </c:ser>
        <c:ser>
          <c:idx val="1"/>
          <c:order val="1"/>
          <c:tx>
            <c:strRef>
              <c:f>DONNEES!$D$62</c:f>
              <c:strCache>
                <c:ptCount val="1"/>
                <c:pt idx="0">
                  <c:v>seuil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circle"/>
            <c:size val="4"/>
            <c:spPr>
              <a:solidFill>
                <a:srgbClr val="A5A5A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(DONNEES!$E$59:$G$59,DONNEES!$K$59:$L$59,DONNEES!$R$59:$T$59)</c:f>
              <c:strCache>
                <c:ptCount val="8"/>
                <c:pt idx="0">
                  <c:v>Communiquer par le langage avec l’adulte et les autres enfants</c:v>
                </c:pt>
                <c:pt idx="1">
                  <c:v>S’exprimer dans un langage oral syntaxiquement correct et précis</c:v>
                </c:pt>
                <c:pt idx="2">
                  <c:v>Comprendre des consignes simples</c:v>
                </c:pt>
                <c:pt idx="3">
                  <c:v>Scander les syllabes phoniques d’un mot</c:v>
                </c:pt>
                <c:pt idx="4">
                  <c:v>Reconnaitre et discriminer des syllabes d’attaque et des syllabes finales dans une liste de mots</c:v>
                </c:pt>
                <c:pt idx="5">
                  <c:v>Dénombrer une collection</c:v>
                </c:pt>
                <c:pt idx="6">
                  <c:v>Reconnaître et réaliser une collection équipotente à une collection donnée</c:v>
                </c:pt>
                <c:pt idx="7">
                  <c:v>Comparer des quantités </c:v>
                </c:pt>
              </c:strCache>
            </c:strRef>
          </c:cat>
          <c:val>
            <c:numRef>
              <c:f>(DONNEES!$E$62:$G$62,DONNEES!$K$62:$L$62,DONNEES!$R$62:$T$62)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1-4761-909E-5E521C9E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40439"/>
        <c:axId val="47602965"/>
      </c:radarChart>
      <c:catAx>
        <c:axId val="56840439"/>
        <c:scaling>
          <c:orientation val="maxMin"/>
        </c:scaling>
        <c:delete val="0"/>
        <c:axPos val="b"/>
        <c:majorGridlines>
          <c:spPr>
            <a:ln w="9360">
              <a:solidFill>
                <a:srgbClr val="FFFFFF">
                  <a:alpha val="2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47602965"/>
        <c:crosses val="autoZero"/>
        <c:auto val="1"/>
        <c:lblAlgn val="ctr"/>
        <c:lblOffset val="100"/>
        <c:noMultiLvlLbl val="0"/>
      </c:catAx>
      <c:valAx>
        <c:axId val="47602965"/>
        <c:scaling>
          <c:orientation val="minMax"/>
        </c:scaling>
        <c:delete val="1"/>
        <c:axPos val="l"/>
        <c:majorGridlines>
          <c:spPr>
            <a:ln w="9360">
              <a:solidFill>
                <a:srgbClr val="FFFFFF">
                  <a:alpha val="2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56840439"/>
        <c:crosses val="autoZero"/>
        <c:crossBetween val="midCat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.213176051106819"/>
          <c:y val="0.12619607843137301"/>
          <c:w val="0.57364789778636205"/>
          <c:h val="8.9878338737069602E-2"/>
        </c:manualLayout>
      </c:layout>
      <c:overlay val="0"/>
      <c:spPr>
        <a:solidFill>
          <a:srgbClr val="FEF6F0"/>
        </a:solidFill>
        <a:ln w="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EF6F0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50040</xdr:colOff>
      <xdr:row>1</xdr:row>
      <xdr:rowOff>284400</xdr:rowOff>
    </xdr:from>
    <xdr:to>
      <xdr:col>2</xdr:col>
      <xdr:colOff>726120</xdr:colOff>
      <xdr:row>1</xdr:row>
      <xdr:rowOff>417240</xdr:rowOff>
    </xdr:to>
    <xdr:sp macro="" textlink="">
      <xdr:nvSpPr>
        <xdr:cNvPr id="2" name="Flèche : droite rayée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476440" y="484560"/>
          <a:ext cx="676080" cy="132840"/>
        </a:xfrm>
        <a:prstGeom prst="striped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52547</xdr:colOff>
      <xdr:row>1</xdr:row>
      <xdr:rowOff>311040</xdr:rowOff>
    </xdr:from>
    <xdr:to>
      <xdr:col>6</xdr:col>
      <xdr:colOff>366467</xdr:colOff>
      <xdr:row>1</xdr:row>
      <xdr:rowOff>443880</xdr:rowOff>
    </xdr:to>
    <xdr:sp macro="" textlink="">
      <xdr:nvSpPr>
        <xdr:cNvPr id="3" name="Flèche : droite rayé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4377204" y="503076"/>
          <a:ext cx="313920" cy="132840"/>
        </a:xfrm>
        <a:prstGeom prst="striped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222250</xdr:colOff>
      <xdr:row>4</xdr:row>
      <xdr:rowOff>54510</xdr:rowOff>
    </xdr:from>
    <xdr:to>
      <xdr:col>7</xdr:col>
      <xdr:colOff>249250</xdr:colOff>
      <xdr:row>21</xdr:row>
      <xdr:rowOff>162930</xdr:rowOff>
    </xdr:to>
    <xdr:graphicFrame macro="">
      <xdr:nvGraphicFramePr>
        <xdr:cNvPr id="4" name="Graphiqu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711483</xdr:colOff>
      <xdr:row>0</xdr:row>
      <xdr:rowOff>112680</xdr:rowOff>
    </xdr:from>
    <xdr:to>
      <xdr:col>14</xdr:col>
      <xdr:colOff>214000</xdr:colOff>
      <xdr:row>15</xdr:row>
      <xdr:rowOff>25993</xdr:rowOff>
    </xdr:to>
    <xdr:graphicFrame macro="">
      <xdr:nvGraphicFramePr>
        <xdr:cNvPr id="5" name="Graphique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692476</xdr:colOff>
      <xdr:row>18</xdr:row>
      <xdr:rowOff>66173</xdr:rowOff>
    </xdr:from>
    <xdr:to>
      <xdr:col>14</xdr:col>
      <xdr:colOff>192833</xdr:colOff>
      <xdr:row>40</xdr:row>
      <xdr:rowOff>55230</xdr:rowOff>
    </xdr:to>
    <xdr:graphicFrame macro="">
      <xdr:nvGraphicFramePr>
        <xdr:cNvPr id="6" name="Graphique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31750</xdr:colOff>
      <xdr:row>22</xdr:row>
      <xdr:rowOff>39177</xdr:rowOff>
    </xdr:from>
    <xdr:to>
      <xdr:col>7</xdr:col>
      <xdr:colOff>548350</xdr:colOff>
      <xdr:row>40</xdr:row>
      <xdr:rowOff>55294</xdr:rowOff>
    </xdr:to>
    <xdr:graphicFrame macro="">
      <xdr:nvGraphicFramePr>
        <xdr:cNvPr id="7" name="Graphique 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21457</xdr:colOff>
      <xdr:row>2</xdr:row>
      <xdr:rowOff>672240</xdr:rowOff>
    </xdr:from>
    <xdr:to>
      <xdr:col>2</xdr:col>
      <xdr:colOff>697537</xdr:colOff>
      <xdr:row>3</xdr:row>
      <xdr:rowOff>64247</xdr:rowOff>
    </xdr:to>
    <xdr:sp macro="" textlink="">
      <xdr:nvSpPr>
        <xdr:cNvPr id="8" name="Flèche : droite rayée 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318040" y="1592990"/>
          <a:ext cx="676080" cy="132840"/>
        </a:xfrm>
        <a:prstGeom prst="striped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14"/>
  <sheetViews>
    <sheetView showGridLines="0" tabSelected="1" topLeftCell="A4" zoomScaleNormal="100" zoomScaleSheetLayoutView="124" zoomScalePageLayoutView="124" workbookViewId="0">
      <selection activeCell="A12" sqref="A12"/>
    </sheetView>
  </sheetViews>
  <sheetFormatPr baseColWidth="10" defaultColWidth="10.7109375" defaultRowHeight="15" x14ac:dyDescent="0.25"/>
  <cols>
    <col min="1" max="1" width="134.5703125" customWidth="1"/>
  </cols>
  <sheetData>
    <row r="4" spans="1:1" x14ac:dyDescent="0.25">
      <c r="A4" t="s">
        <v>0</v>
      </c>
    </row>
    <row r="5" spans="1:1" x14ac:dyDescent="0.25">
      <c r="A5" t="s">
        <v>1</v>
      </c>
    </row>
    <row r="7" spans="1:1" x14ac:dyDescent="0.25">
      <c r="A7" s="1" t="s">
        <v>2</v>
      </c>
    </row>
    <row r="8" spans="1:1" x14ac:dyDescent="0.25">
      <c r="A8" s="51" t="s">
        <v>76</v>
      </c>
    </row>
    <row r="9" spans="1:1" x14ac:dyDescent="0.25">
      <c r="A9" s="54" t="s">
        <v>77</v>
      </c>
    </row>
    <row r="11" spans="1:1" x14ac:dyDescent="0.25">
      <c r="A11" t="s">
        <v>3</v>
      </c>
    </row>
    <row r="12" spans="1:1" ht="30" x14ac:dyDescent="0.25">
      <c r="A12" s="2" t="s">
        <v>4</v>
      </c>
    </row>
    <row r="14" spans="1:1" x14ac:dyDescent="0.25">
      <c r="A14" t="s">
        <v>5</v>
      </c>
    </row>
  </sheetData>
  <sheetProtection sheet="1" objects="1" scenarios="1"/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60"/>
  <sheetViews>
    <sheetView showGridLines="0" topLeftCell="A37" zoomScale="60" zoomScaleNormal="60" zoomScaleSheetLayoutView="124" zoomScalePageLayoutView="124" workbookViewId="0">
      <selection activeCell="E42" sqref="E42"/>
    </sheetView>
  </sheetViews>
  <sheetFormatPr baseColWidth="10" defaultColWidth="12.28515625" defaultRowHeight="15" x14ac:dyDescent="0.25"/>
  <cols>
    <col min="1" max="1" width="12.28515625" style="3"/>
    <col min="2" max="2" width="7" style="3" customWidth="1"/>
    <col min="3" max="3" width="12.28515625" style="3" hidden="1"/>
    <col min="4" max="4" width="41.42578125" style="3" customWidth="1"/>
    <col min="5" max="23" width="20.7109375" style="3" customWidth="1"/>
    <col min="24" max="16384" width="12.28515625" style="3"/>
  </cols>
  <sheetData>
    <row r="2" spans="1:27" x14ac:dyDescent="0.25">
      <c r="C2" s="4" t="s">
        <v>6</v>
      </c>
    </row>
    <row r="3" spans="1:27" ht="45.75" customHeight="1" x14ac:dyDescent="0.25"/>
    <row r="4" spans="1:27" ht="45.75" customHeight="1" x14ac:dyDescent="0.25"/>
    <row r="5" spans="1:27" ht="21.75" customHeight="1" x14ac:dyDescent="0.35">
      <c r="E5" s="57" t="s">
        <v>7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 t="s">
        <v>8</v>
      </c>
      <c r="S5" s="58"/>
      <c r="T5" s="58"/>
      <c r="U5" s="58"/>
      <c r="V5" s="58"/>
      <c r="W5" s="58"/>
    </row>
    <row r="6" spans="1:27" ht="45.75" customHeight="1" x14ac:dyDescent="0.25">
      <c r="E6" s="59">
        <v>1</v>
      </c>
      <c r="F6" s="59"/>
      <c r="G6" s="60">
        <v>2</v>
      </c>
      <c r="H6" s="60"/>
      <c r="I6" s="60"/>
      <c r="J6" s="60"/>
      <c r="K6" s="59">
        <v>3</v>
      </c>
      <c r="L6" s="59"/>
      <c r="M6" s="60">
        <v>4</v>
      </c>
      <c r="N6" s="60"/>
      <c r="O6" s="60"/>
      <c r="P6" s="60"/>
      <c r="Q6" s="60"/>
      <c r="R6" s="59">
        <v>5</v>
      </c>
      <c r="S6" s="59"/>
      <c r="T6" s="59"/>
      <c r="U6" s="5">
        <v>6</v>
      </c>
      <c r="V6" s="6">
        <v>7</v>
      </c>
      <c r="W6" s="5">
        <v>8</v>
      </c>
      <c r="AA6" s="7">
        <v>2</v>
      </c>
    </row>
    <row r="7" spans="1:27" ht="127.5" customHeight="1" x14ac:dyDescent="0.25">
      <c r="E7" s="55" t="s">
        <v>9</v>
      </c>
      <c r="F7" s="55"/>
      <c r="G7" s="55" t="s">
        <v>10</v>
      </c>
      <c r="H7" s="55"/>
      <c r="I7" s="55"/>
      <c r="J7" s="55"/>
      <c r="K7" s="56" t="s">
        <v>11</v>
      </c>
      <c r="L7" s="56"/>
      <c r="M7" s="55" t="s">
        <v>12</v>
      </c>
      <c r="N7" s="55"/>
      <c r="O7" s="55"/>
      <c r="P7" s="55"/>
      <c r="Q7" s="55"/>
      <c r="R7" s="55" t="s">
        <v>13</v>
      </c>
      <c r="S7" s="55"/>
      <c r="T7" s="55"/>
      <c r="U7" s="8" t="s">
        <v>14</v>
      </c>
      <c r="V7" s="9" t="s">
        <v>15</v>
      </c>
      <c r="W7" s="8" t="s">
        <v>16</v>
      </c>
      <c r="AA7" s="7">
        <v>1</v>
      </c>
    </row>
    <row r="8" spans="1:27" ht="45.75" customHeight="1" x14ac:dyDescent="0.25">
      <c r="D8" s="10" t="s">
        <v>17</v>
      </c>
      <c r="E8" s="11" t="s">
        <v>18</v>
      </c>
      <c r="F8" s="11" t="s">
        <v>19</v>
      </c>
      <c r="G8" s="11" t="s">
        <v>20</v>
      </c>
      <c r="H8" s="12" t="s">
        <v>21</v>
      </c>
      <c r="I8" s="12" t="s">
        <v>22</v>
      </c>
      <c r="J8" s="12" t="s">
        <v>23</v>
      </c>
      <c r="K8" s="11" t="s">
        <v>24</v>
      </c>
      <c r="L8" s="11" t="s">
        <v>25</v>
      </c>
      <c r="M8" s="12" t="s">
        <v>26</v>
      </c>
      <c r="N8" s="12" t="s">
        <v>27</v>
      </c>
      <c r="O8" s="12" t="s">
        <v>28</v>
      </c>
      <c r="P8" s="12" t="s">
        <v>29</v>
      </c>
      <c r="Q8" s="12" t="s">
        <v>30</v>
      </c>
      <c r="R8" s="11" t="s">
        <v>31</v>
      </c>
      <c r="S8" s="11" t="s">
        <v>32</v>
      </c>
      <c r="T8" s="11" t="s">
        <v>33</v>
      </c>
      <c r="U8" s="12">
        <v>6</v>
      </c>
      <c r="V8" s="12">
        <v>7</v>
      </c>
      <c r="W8" s="12">
        <v>8</v>
      </c>
    </row>
    <row r="9" spans="1:27" ht="30" hidden="1" x14ac:dyDescent="0.25">
      <c r="A9" s="13" t="s">
        <v>34</v>
      </c>
      <c r="C9" s="3">
        <v>1</v>
      </c>
      <c r="D9" s="3">
        <v>2</v>
      </c>
      <c r="E9" s="14">
        <v>3</v>
      </c>
      <c r="F9" s="14">
        <v>4</v>
      </c>
      <c r="G9" s="15">
        <v>5</v>
      </c>
      <c r="H9" s="16">
        <v>6</v>
      </c>
      <c r="I9" s="16">
        <v>7</v>
      </c>
      <c r="J9" s="17">
        <v>8</v>
      </c>
      <c r="K9" s="15">
        <v>9</v>
      </c>
      <c r="L9" s="18">
        <v>10</v>
      </c>
      <c r="M9" s="19">
        <v>12</v>
      </c>
      <c r="N9" s="16">
        <v>13</v>
      </c>
      <c r="O9" s="16">
        <v>14</v>
      </c>
      <c r="P9" s="16">
        <v>15</v>
      </c>
      <c r="Q9" s="17">
        <v>16</v>
      </c>
      <c r="R9" s="20">
        <v>17</v>
      </c>
      <c r="S9" s="21">
        <v>18</v>
      </c>
      <c r="T9" s="22">
        <v>19</v>
      </c>
      <c r="U9" s="23">
        <v>20</v>
      </c>
      <c r="V9" s="23">
        <v>21</v>
      </c>
      <c r="W9" s="23">
        <v>22</v>
      </c>
    </row>
    <row r="10" spans="1:27" s="26" customFormat="1" ht="267.75" customHeight="1" x14ac:dyDescent="0.35">
      <c r="A10" s="24">
        <v>1</v>
      </c>
      <c r="B10" s="25" t="s">
        <v>35</v>
      </c>
      <c r="D10" s="27" t="s">
        <v>36</v>
      </c>
      <c r="E10" s="28" t="s">
        <v>37</v>
      </c>
      <c r="F10" s="28" t="s">
        <v>38</v>
      </c>
      <c r="G10" s="28" t="s">
        <v>39</v>
      </c>
      <c r="H10" s="29" t="s">
        <v>40</v>
      </c>
      <c r="I10" s="29" t="s">
        <v>41</v>
      </c>
      <c r="J10" s="29" t="s">
        <v>42</v>
      </c>
      <c r="K10" s="28" t="s">
        <v>43</v>
      </c>
      <c r="L10" s="28" t="s">
        <v>44</v>
      </c>
      <c r="M10" s="29" t="s">
        <v>45</v>
      </c>
      <c r="N10" s="29" t="s">
        <v>46</v>
      </c>
      <c r="O10" s="29" t="s">
        <v>47</v>
      </c>
      <c r="P10" s="29" t="s">
        <v>48</v>
      </c>
      <c r="Q10" s="29" t="s">
        <v>49</v>
      </c>
      <c r="R10" s="28" t="s">
        <v>50</v>
      </c>
      <c r="S10" s="28" t="s">
        <v>51</v>
      </c>
      <c r="T10" s="28" t="s">
        <v>52</v>
      </c>
      <c r="U10" s="29" t="s">
        <v>53</v>
      </c>
      <c r="V10" s="29" t="s">
        <v>15</v>
      </c>
      <c r="W10" s="29" t="s">
        <v>54</v>
      </c>
    </row>
    <row r="11" spans="1:27" ht="27" customHeight="1" x14ac:dyDescent="0.25">
      <c r="A11" s="30">
        <v>2</v>
      </c>
      <c r="B11" s="7" t="s">
        <v>55</v>
      </c>
      <c r="C11" s="3">
        <v>1</v>
      </c>
      <c r="D11" s="31"/>
      <c r="E11" s="32"/>
      <c r="F11" s="32"/>
      <c r="G11" s="32"/>
      <c r="H11" s="33"/>
      <c r="I11" s="33"/>
      <c r="J11" s="33"/>
      <c r="K11" s="32"/>
      <c r="L11" s="32"/>
      <c r="M11" s="33"/>
      <c r="N11" s="33"/>
      <c r="O11" s="33"/>
      <c r="P11" s="33"/>
      <c r="Q11" s="33"/>
      <c r="R11" s="32"/>
      <c r="S11" s="32"/>
      <c r="T11" s="32"/>
      <c r="U11" s="33"/>
      <c r="V11" s="33"/>
      <c r="W11" s="33"/>
    </row>
    <row r="12" spans="1:27" ht="27" customHeight="1" x14ac:dyDescent="0.25">
      <c r="A12" s="34"/>
      <c r="B12" s="7"/>
      <c r="C12" s="3">
        <v>2</v>
      </c>
      <c r="D12" s="31"/>
      <c r="E12" s="32"/>
      <c r="F12" s="32"/>
      <c r="G12" s="32"/>
      <c r="H12" s="33"/>
      <c r="I12" s="33"/>
      <c r="J12" s="33"/>
      <c r="K12" s="32"/>
      <c r="L12" s="32"/>
      <c r="M12" s="33"/>
      <c r="N12" s="33"/>
      <c r="O12" s="33"/>
      <c r="P12" s="33"/>
      <c r="Q12" s="33"/>
      <c r="R12" s="32"/>
      <c r="S12" s="32"/>
      <c r="T12" s="32"/>
      <c r="U12" s="33"/>
      <c r="V12" s="33"/>
      <c r="W12" s="33"/>
    </row>
    <row r="13" spans="1:27" ht="27" customHeight="1" x14ac:dyDescent="0.25">
      <c r="A13" s="35"/>
      <c r="C13" s="3">
        <v>3</v>
      </c>
      <c r="D13" s="31"/>
      <c r="E13" s="32"/>
      <c r="F13" s="32"/>
      <c r="G13" s="32"/>
      <c r="H13" s="33"/>
      <c r="I13" s="33"/>
      <c r="J13" s="33"/>
      <c r="K13" s="32"/>
      <c r="L13" s="32"/>
      <c r="M13" s="33"/>
      <c r="N13" s="33"/>
      <c r="O13" s="33"/>
      <c r="P13" s="33"/>
      <c r="Q13" s="33"/>
      <c r="R13" s="32"/>
      <c r="S13" s="32"/>
      <c r="T13" s="32"/>
      <c r="U13" s="33"/>
      <c r="V13" s="33"/>
      <c r="W13" s="33"/>
    </row>
    <row r="14" spans="1:27" ht="27" customHeight="1" x14ac:dyDescent="0.25">
      <c r="A14" s="35"/>
      <c r="C14" s="3">
        <v>4</v>
      </c>
      <c r="D14" s="31"/>
      <c r="E14" s="32"/>
      <c r="F14" s="32"/>
      <c r="G14" s="32"/>
      <c r="H14" s="33"/>
      <c r="I14" s="33"/>
      <c r="J14" s="33"/>
      <c r="K14" s="32"/>
      <c r="L14" s="32"/>
      <c r="M14" s="33"/>
      <c r="N14" s="33"/>
      <c r="O14" s="33"/>
      <c r="P14" s="33"/>
      <c r="Q14" s="33"/>
      <c r="R14" s="32"/>
      <c r="S14" s="32"/>
      <c r="T14" s="32"/>
      <c r="U14" s="33"/>
      <c r="V14" s="33"/>
      <c r="W14" s="33"/>
    </row>
    <row r="15" spans="1:27" ht="27" customHeight="1" x14ac:dyDescent="0.25">
      <c r="A15" s="35"/>
      <c r="C15" s="3">
        <v>5</v>
      </c>
      <c r="D15" s="31"/>
      <c r="E15" s="32"/>
      <c r="F15" s="32"/>
      <c r="G15" s="32"/>
      <c r="H15" s="33"/>
      <c r="I15" s="33"/>
      <c r="J15" s="33"/>
      <c r="K15" s="32"/>
      <c r="L15" s="32"/>
      <c r="M15" s="33"/>
      <c r="N15" s="33"/>
      <c r="O15" s="33"/>
      <c r="P15" s="33"/>
      <c r="Q15" s="33"/>
      <c r="R15" s="32"/>
      <c r="S15" s="32"/>
      <c r="T15" s="32"/>
      <c r="U15" s="33"/>
      <c r="V15" s="33"/>
      <c r="W15" s="33"/>
    </row>
    <row r="16" spans="1:27" ht="27" customHeight="1" x14ac:dyDescent="0.25">
      <c r="A16" s="35"/>
      <c r="C16" s="3">
        <v>6</v>
      </c>
      <c r="D16" s="31"/>
      <c r="E16" s="32"/>
      <c r="F16" s="32"/>
      <c r="G16" s="32"/>
      <c r="H16" s="33"/>
      <c r="I16" s="33"/>
      <c r="J16" s="33"/>
      <c r="K16" s="32"/>
      <c r="L16" s="32"/>
      <c r="M16" s="33"/>
      <c r="N16" s="33"/>
      <c r="O16" s="33"/>
      <c r="P16" s="33"/>
      <c r="Q16" s="33"/>
      <c r="R16" s="32"/>
      <c r="S16" s="32"/>
      <c r="T16" s="32"/>
      <c r="U16" s="33"/>
      <c r="V16" s="33"/>
      <c r="W16" s="33"/>
    </row>
    <row r="17" spans="3:23" ht="27" customHeight="1" x14ac:dyDescent="0.25">
      <c r="C17" s="3">
        <v>7</v>
      </c>
      <c r="D17" s="31"/>
      <c r="E17" s="32"/>
      <c r="F17" s="32"/>
      <c r="G17" s="32"/>
      <c r="H17" s="33"/>
      <c r="I17" s="33"/>
      <c r="J17" s="33"/>
      <c r="K17" s="32"/>
      <c r="L17" s="32"/>
      <c r="M17" s="33"/>
      <c r="N17" s="33"/>
      <c r="O17" s="33"/>
      <c r="P17" s="33"/>
      <c r="Q17" s="33"/>
      <c r="R17" s="32"/>
      <c r="S17" s="32"/>
      <c r="T17" s="32"/>
      <c r="U17" s="33"/>
      <c r="V17" s="33"/>
      <c r="W17" s="33"/>
    </row>
    <row r="18" spans="3:23" ht="27" customHeight="1" x14ac:dyDescent="0.25">
      <c r="C18" s="3">
        <v>8</v>
      </c>
      <c r="D18" s="31"/>
      <c r="E18" s="32"/>
      <c r="F18" s="32"/>
      <c r="G18" s="32"/>
      <c r="H18" s="33"/>
      <c r="I18" s="33"/>
      <c r="J18" s="33"/>
      <c r="K18" s="32"/>
      <c r="L18" s="32"/>
      <c r="M18" s="33"/>
      <c r="N18" s="33"/>
      <c r="O18" s="33"/>
      <c r="P18" s="33"/>
      <c r="Q18" s="33"/>
      <c r="R18" s="32"/>
      <c r="S18" s="32"/>
      <c r="T18" s="32"/>
      <c r="U18" s="33"/>
      <c r="V18" s="33"/>
      <c r="W18" s="33"/>
    </row>
    <row r="19" spans="3:23" ht="27" customHeight="1" x14ac:dyDescent="0.25">
      <c r="C19" s="3">
        <v>9</v>
      </c>
      <c r="D19" s="31"/>
      <c r="E19" s="32"/>
      <c r="F19" s="32"/>
      <c r="G19" s="32"/>
      <c r="H19" s="33"/>
      <c r="I19" s="33"/>
      <c r="J19" s="33"/>
      <c r="K19" s="32"/>
      <c r="L19" s="32"/>
      <c r="M19" s="33"/>
      <c r="N19" s="33"/>
      <c r="O19" s="33"/>
      <c r="P19" s="33"/>
      <c r="Q19" s="33"/>
      <c r="R19" s="32"/>
      <c r="S19" s="32"/>
      <c r="T19" s="32"/>
      <c r="U19" s="33"/>
      <c r="V19" s="33"/>
      <c r="W19" s="33"/>
    </row>
    <row r="20" spans="3:23" ht="27" customHeight="1" x14ac:dyDescent="0.25">
      <c r="C20" s="3">
        <v>10</v>
      </c>
      <c r="D20" s="31"/>
      <c r="E20" s="32"/>
      <c r="F20" s="32"/>
      <c r="G20" s="32"/>
      <c r="H20" s="33"/>
      <c r="I20" s="33"/>
      <c r="J20" s="33"/>
      <c r="K20" s="32"/>
      <c r="L20" s="32"/>
      <c r="M20" s="33"/>
      <c r="N20" s="33"/>
      <c r="O20" s="33"/>
      <c r="P20" s="33"/>
      <c r="Q20" s="33"/>
      <c r="R20" s="32"/>
      <c r="S20" s="32"/>
      <c r="T20" s="32"/>
      <c r="U20" s="33"/>
      <c r="V20" s="33"/>
      <c r="W20" s="33"/>
    </row>
    <row r="21" spans="3:23" ht="27" customHeight="1" x14ac:dyDescent="0.25">
      <c r="C21" s="3">
        <v>11</v>
      </c>
      <c r="D21" s="31"/>
      <c r="E21" s="32"/>
      <c r="F21" s="32"/>
      <c r="G21" s="32"/>
      <c r="H21" s="33"/>
      <c r="I21" s="33"/>
      <c r="J21" s="33"/>
      <c r="K21" s="32"/>
      <c r="L21" s="32"/>
      <c r="M21" s="33"/>
      <c r="N21" s="33"/>
      <c r="O21" s="33"/>
      <c r="P21" s="33"/>
      <c r="Q21" s="33"/>
      <c r="R21" s="32"/>
      <c r="S21" s="32"/>
      <c r="T21" s="32"/>
      <c r="U21" s="33"/>
      <c r="V21" s="33"/>
      <c r="W21" s="33"/>
    </row>
    <row r="22" spans="3:23" ht="27" customHeight="1" x14ac:dyDescent="0.25">
      <c r="C22" s="3">
        <v>12</v>
      </c>
      <c r="D22" s="31"/>
      <c r="E22" s="32"/>
      <c r="F22" s="32"/>
      <c r="G22" s="32"/>
      <c r="H22" s="33"/>
      <c r="I22" s="33"/>
      <c r="J22" s="33"/>
      <c r="K22" s="32"/>
      <c r="L22" s="32"/>
      <c r="M22" s="33"/>
      <c r="N22" s="33"/>
      <c r="O22" s="33"/>
      <c r="P22" s="33"/>
      <c r="Q22" s="33"/>
      <c r="R22" s="32"/>
      <c r="S22" s="32"/>
      <c r="T22" s="32"/>
      <c r="U22" s="33"/>
      <c r="V22" s="33"/>
      <c r="W22" s="33"/>
    </row>
    <row r="23" spans="3:23" ht="27" customHeight="1" x14ac:dyDescent="0.25">
      <c r="C23" s="3">
        <v>13</v>
      </c>
      <c r="D23" s="31"/>
      <c r="E23" s="32"/>
      <c r="F23" s="32"/>
      <c r="G23" s="32"/>
      <c r="H23" s="33"/>
      <c r="I23" s="33"/>
      <c r="J23" s="33"/>
      <c r="K23" s="32"/>
      <c r="L23" s="32"/>
      <c r="M23" s="33"/>
      <c r="N23" s="33"/>
      <c r="O23" s="33"/>
      <c r="P23" s="33"/>
      <c r="Q23" s="33"/>
      <c r="R23" s="32"/>
      <c r="S23" s="32"/>
      <c r="T23" s="32"/>
      <c r="U23" s="33"/>
      <c r="V23" s="33"/>
      <c r="W23" s="33"/>
    </row>
    <row r="24" spans="3:23" ht="27" customHeight="1" x14ac:dyDescent="0.25">
      <c r="C24" s="3">
        <v>14</v>
      </c>
      <c r="D24" s="31"/>
      <c r="E24" s="32"/>
      <c r="F24" s="32"/>
      <c r="G24" s="32"/>
      <c r="H24" s="33"/>
      <c r="I24" s="33"/>
      <c r="J24" s="33"/>
      <c r="K24" s="32"/>
      <c r="L24" s="32"/>
      <c r="M24" s="33"/>
      <c r="N24" s="33"/>
      <c r="O24" s="33"/>
      <c r="P24" s="33"/>
      <c r="Q24" s="33"/>
      <c r="R24" s="32"/>
      <c r="S24" s="32"/>
      <c r="T24" s="32"/>
      <c r="U24" s="33"/>
      <c r="V24" s="33"/>
      <c r="W24" s="33"/>
    </row>
    <row r="25" spans="3:23" ht="27" customHeight="1" x14ac:dyDescent="0.25">
      <c r="C25" s="3">
        <v>15</v>
      </c>
      <c r="D25" s="31"/>
      <c r="E25" s="32"/>
      <c r="F25" s="32"/>
      <c r="G25" s="32"/>
      <c r="H25" s="33"/>
      <c r="I25" s="33"/>
      <c r="J25" s="33"/>
      <c r="K25" s="32"/>
      <c r="L25" s="32"/>
      <c r="M25" s="33"/>
      <c r="N25" s="33"/>
      <c r="O25" s="33"/>
      <c r="P25" s="33"/>
      <c r="Q25" s="33"/>
      <c r="R25" s="32"/>
      <c r="S25" s="32"/>
      <c r="T25" s="32"/>
      <c r="U25" s="33"/>
      <c r="V25" s="33"/>
      <c r="W25" s="33"/>
    </row>
    <row r="26" spans="3:23" ht="27" customHeight="1" x14ac:dyDescent="0.25">
      <c r="C26" s="3">
        <v>16</v>
      </c>
      <c r="D26" s="31"/>
      <c r="E26" s="32"/>
      <c r="F26" s="32"/>
      <c r="G26" s="32"/>
      <c r="H26" s="33"/>
      <c r="I26" s="33"/>
      <c r="J26" s="33"/>
      <c r="K26" s="32"/>
      <c r="L26" s="32"/>
      <c r="M26" s="33"/>
      <c r="N26" s="33"/>
      <c r="O26" s="33"/>
      <c r="P26" s="33"/>
      <c r="Q26" s="33"/>
      <c r="R26" s="32"/>
      <c r="S26" s="32"/>
      <c r="T26" s="32"/>
      <c r="U26" s="33"/>
      <c r="V26" s="33"/>
      <c r="W26" s="33"/>
    </row>
    <row r="27" spans="3:23" ht="27" customHeight="1" x14ac:dyDescent="0.25">
      <c r="C27" s="3">
        <v>17</v>
      </c>
      <c r="D27" s="31"/>
      <c r="E27" s="32"/>
      <c r="F27" s="32"/>
      <c r="G27" s="32"/>
      <c r="H27" s="33"/>
      <c r="I27" s="33"/>
      <c r="J27" s="33"/>
      <c r="K27" s="32"/>
      <c r="L27" s="32"/>
      <c r="M27" s="33"/>
      <c r="N27" s="33"/>
      <c r="O27" s="33"/>
      <c r="P27" s="33"/>
      <c r="Q27" s="33"/>
      <c r="R27" s="32"/>
      <c r="S27" s="32"/>
      <c r="T27" s="32"/>
      <c r="U27" s="33"/>
      <c r="V27" s="33"/>
      <c r="W27" s="33"/>
    </row>
    <row r="28" spans="3:23" ht="27" customHeight="1" x14ac:dyDescent="0.25">
      <c r="C28" s="3">
        <v>18</v>
      </c>
      <c r="D28" s="31"/>
      <c r="E28" s="32"/>
      <c r="F28" s="32"/>
      <c r="G28" s="32"/>
      <c r="H28" s="33"/>
      <c r="I28" s="33"/>
      <c r="J28" s="33"/>
      <c r="K28" s="32"/>
      <c r="L28" s="32"/>
      <c r="M28" s="33"/>
      <c r="N28" s="33"/>
      <c r="O28" s="33"/>
      <c r="P28" s="33"/>
      <c r="Q28" s="33"/>
      <c r="R28" s="32"/>
      <c r="S28" s="32"/>
      <c r="T28" s="32"/>
      <c r="U28" s="33"/>
      <c r="V28" s="33"/>
      <c r="W28" s="33"/>
    </row>
    <row r="29" spans="3:23" ht="27" customHeight="1" x14ac:dyDescent="0.25">
      <c r="C29" s="3">
        <v>19</v>
      </c>
      <c r="D29" s="31"/>
      <c r="E29" s="32"/>
      <c r="F29" s="32"/>
      <c r="G29" s="32"/>
      <c r="H29" s="33"/>
      <c r="I29" s="33"/>
      <c r="J29" s="33"/>
      <c r="K29" s="32"/>
      <c r="L29" s="32"/>
      <c r="M29" s="33"/>
      <c r="N29" s="33"/>
      <c r="O29" s="33"/>
      <c r="P29" s="33"/>
      <c r="Q29" s="33"/>
      <c r="R29" s="32"/>
      <c r="S29" s="32"/>
      <c r="T29" s="32"/>
      <c r="U29" s="33"/>
      <c r="V29" s="33"/>
      <c r="W29" s="33"/>
    </row>
    <row r="30" spans="3:23" ht="27" customHeight="1" x14ac:dyDescent="0.25">
      <c r="C30" s="3">
        <v>20</v>
      </c>
      <c r="D30" s="31"/>
      <c r="E30" s="32"/>
      <c r="F30" s="32"/>
      <c r="G30" s="32"/>
      <c r="H30" s="33"/>
      <c r="I30" s="33"/>
      <c r="J30" s="33"/>
      <c r="K30" s="32"/>
      <c r="L30" s="32"/>
      <c r="M30" s="33"/>
      <c r="N30" s="33"/>
      <c r="O30" s="33"/>
      <c r="P30" s="33"/>
      <c r="Q30" s="33"/>
      <c r="R30" s="32"/>
      <c r="S30" s="32"/>
      <c r="T30" s="32"/>
      <c r="U30" s="33"/>
      <c r="V30" s="33"/>
      <c r="W30" s="33"/>
    </row>
    <row r="31" spans="3:23" ht="27" customHeight="1" x14ac:dyDescent="0.25">
      <c r="C31" s="3">
        <v>21</v>
      </c>
      <c r="D31" s="31"/>
      <c r="E31" s="32"/>
      <c r="F31" s="32"/>
      <c r="G31" s="32"/>
      <c r="H31" s="33"/>
      <c r="I31" s="33"/>
      <c r="J31" s="33"/>
      <c r="K31" s="32"/>
      <c r="L31" s="32"/>
      <c r="M31" s="33"/>
      <c r="N31" s="33"/>
      <c r="O31" s="33"/>
      <c r="P31" s="33"/>
      <c r="Q31" s="33"/>
      <c r="R31" s="32"/>
      <c r="S31" s="32"/>
      <c r="T31" s="32"/>
      <c r="U31" s="33"/>
      <c r="V31" s="33"/>
      <c r="W31" s="33"/>
    </row>
    <row r="32" spans="3:23" ht="27" customHeight="1" x14ac:dyDescent="0.25">
      <c r="C32" s="3">
        <v>22</v>
      </c>
      <c r="D32" s="31"/>
      <c r="E32" s="32"/>
      <c r="F32" s="32"/>
      <c r="G32" s="32"/>
      <c r="H32" s="33"/>
      <c r="I32" s="33"/>
      <c r="J32" s="33"/>
      <c r="K32" s="32"/>
      <c r="L32" s="32"/>
      <c r="M32" s="33"/>
      <c r="N32" s="33"/>
      <c r="O32" s="33"/>
      <c r="P32" s="33"/>
      <c r="Q32" s="33"/>
      <c r="R32" s="32"/>
      <c r="S32" s="32"/>
      <c r="T32" s="32"/>
      <c r="U32" s="33"/>
      <c r="V32" s="33"/>
      <c r="W32" s="33"/>
    </row>
    <row r="33" spans="1:25" ht="27" customHeight="1" x14ac:dyDescent="0.25">
      <c r="C33" s="3">
        <v>23</v>
      </c>
      <c r="D33" s="31"/>
      <c r="E33" s="32"/>
      <c r="F33" s="32"/>
      <c r="G33" s="32"/>
      <c r="H33" s="33"/>
      <c r="I33" s="33"/>
      <c r="J33" s="33"/>
      <c r="K33" s="32"/>
      <c r="L33" s="32"/>
      <c r="M33" s="33"/>
      <c r="N33" s="33"/>
      <c r="O33" s="33"/>
      <c r="P33" s="33"/>
      <c r="Q33" s="33"/>
      <c r="R33" s="32"/>
      <c r="S33" s="32"/>
      <c r="T33" s="32"/>
      <c r="U33" s="33"/>
      <c r="V33" s="33"/>
      <c r="W33" s="33"/>
    </row>
    <row r="34" spans="1:25" ht="27" customHeight="1" x14ac:dyDescent="0.25">
      <c r="C34" s="3">
        <v>24</v>
      </c>
      <c r="D34" s="31"/>
      <c r="E34" s="32"/>
      <c r="F34" s="32"/>
      <c r="G34" s="32"/>
      <c r="H34" s="33"/>
      <c r="I34" s="33"/>
      <c r="J34" s="33"/>
      <c r="K34" s="32"/>
      <c r="L34" s="32"/>
      <c r="M34" s="33"/>
      <c r="N34" s="33"/>
      <c r="O34" s="33"/>
      <c r="P34" s="33"/>
      <c r="Q34" s="33"/>
      <c r="R34" s="32"/>
      <c r="S34" s="32"/>
      <c r="T34" s="32"/>
      <c r="U34" s="33"/>
      <c r="V34" s="33"/>
      <c r="W34" s="33"/>
    </row>
    <row r="35" spans="1:25" ht="27" customHeight="1" x14ac:dyDescent="0.25">
      <c r="C35" s="3">
        <v>25</v>
      </c>
      <c r="D35" s="31"/>
      <c r="E35" s="32"/>
      <c r="F35" s="32"/>
      <c r="G35" s="32"/>
      <c r="H35" s="33"/>
      <c r="I35" s="33"/>
      <c r="J35" s="33"/>
      <c r="K35" s="32"/>
      <c r="L35" s="32"/>
      <c r="M35" s="33"/>
      <c r="N35" s="33"/>
      <c r="O35" s="33"/>
      <c r="P35" s="33"/>
      <c r="Q35" s="33"/>
      <c r="R35" s="32"/>
      <c r="S35" s="32"/>
      <c r="T35" s="32"/>
      <c r="U35" s="33"/>
      <c r="V35" s="33"/>
      <c r="W35" s="33"/>
    </row>
    <row r="36" spans="1:25" ht="27" customHeight="1" x14ac:dyDescent="0.25">
      <c r="C36" s="3">
        <v>26</v>
      </c>
      <c r="D36" s="31"/>
      <c r="E36" s="32"/>
      <c r="F36" s="32"/>
      <c r="G36" s="32"/>
      <c r="H36" s="33"/>
      <c r="I36" s="33"/>
      <c r="J36" s="33"/>
      <c r="K36" s="32"/>
      <c r="L36" s="32"/>
      <c r="M36" s="33"/>
      <c r="N36" s="33"/>
      <c r="O36" s="33"/>
      <c r="P36" s="33"/>
      <c r="Q36" s="33"/>
      <c r="R36" s="32"/>
      <c r="S36" s="32"/>
      <c r="T36" s="32"/>
      <c r="U36" s="33"/>
      <c r="V36" s="33"/>
      <c r="W36" s="33"/>
    </row>
    <row r="37" spans="1:25" ht="27" customHeight="1" x14ac:dyDescent="0.25">
      <c r="C37" s="3">
        <v>27</v>
      </c>
      <c r="D37" s="31"/>
      <c r="E37" s="32"/>
      <c r="F37" s="32"/>
      <c r="G37" s="32"/>
      <c r="H37" s="33"/>
      <c r="I37" s="33"/>
      <c r="J37" s="33"/>
      <c r="K37" s="32"/>
      <c r="L37" s="32"/>
      <c r="M37" s="33"/>
      <c r="N37" s="33"/>
      <c r="O37" s="33"/>
      <c r="P37" s="33"/>
      <c r="Q37" s="33"/>
      <c r="R37" s="32"/>
      <c r="S37" s="32"/>
      <c r="T37" s="32"/>
      <c r="U37" s="33"/>
      <c r="V37" s="33"/>
      <c r="W37" s="33"/>
    </row>
    <row r="38" spans="1:25" ht="27" customHeight="1" x14ac:dyDescent="0.25">
      <c r="C38" s="3">
        <v>28</v>
      </c>
      <c r="D38" s="31"/>
      <c r="E38" s="32"/>
      <c r="F38" s="32"/>
      <c r="G38" s="32"/>
      <c r="H38" s="33"/>
      <c r="I38" s="33"/>
      <c r="J38" s="33"/>
      <c r="K38" s="32"/>
      <c r="L38" s="32"/>
      <c r="M38" s="33"/>
      <c r="N38" s="33"/>
      <c r="O38" s="33"/>
      <c r="P38" s="33"/>
      <c r="Q38" s="33"/>
      <c r="R38" s="32"/>
      <c r="S38" s="32"/>
      <c r="T38" s="32"/>
      <c r="U38" s="33"/>
      <c r="V38" s="33"/>
      <c r="W38" s="33"/>
    </row>
    <row r="39" spans="1:25" ht="27" customHeight="1" x14ac:dyDescent="0.25">
      <c r="C39" s="3">
        <v>29</v>
      </c>
      <c r="D39" s="31"/>
      <c r="E39" s="32"/>
      <c r="F39" s="32"/>
      <c r="G39" s="32"/>
      <c r="H39" s="33"/>
      <c r="I39" s="33"/>
      <c r="J39" s="33"/>
      <c r="K39" s="32"/>
      <c r="L39" s="32"/>
      <c r="M39" s="33"/>
      <c r="N39" s="33"/>
      <c r="O39" s="33"/>
      <c r="P39" s="33"/>
      <c r="Q39" s="33"/>
      <c r="R39" s="32"/>
      <c r="S39" s="32"/>
      <c r="T39" s="32"/>
      <c r="U39" s="33"/>
      <c r="V39" s="33"/>
      <c r="W39" s="33"/>
    </row>
    <row r="40" spans="1:25" ht="27" customHeight="1" x14ac:dyDescent="0.25">
      <c r="C40" s="3">
        <v>30</v>
      </c>
      <c r="D40" s="31"/>
      <c r="E40" s="32"/>
      <c r="F40" s="32"/>
      <c r="G40" s="32"/>
      <c r="H40" s="33"/>
      <c r="I40" s="33"/>
      <c r="J40" s="33"/>
      <c r="K40" s="32"/>
      <c r="L40" s="32"/>
      <c r="M40" s="33"/>
      <c r="N40" s="33"/>
      <c r="O40" s="33"/>
      <c r="P40" s="33"/>
      <c r="Q40" s="33"/>
      <c r="R40" s="32"/>
      <c r="S40" s="32"/>
      <c r="T40" s="32"/>
      <c r="U40" s="33"/>
      <c r="V40" s="33"/>
      <c r="W40" s="33"/>
    </row>
    <row r="41" spans="1:25" ht="27" customHeight="1" x14ac:dyDescent="0.25">
      <c r="C41" s="3">
        <v>31</v>
      </c>
      <c r="D41" s="31"/>
      <c r="E41" s="32"/>
      <c r="F41" s="32"/>
      <c r="G41" s="32"/>
      <c r="H41" s="33"/>
      <c r="I41" s="33"/>
      <c r="J41" s="33"/>
      <c r="K41" s="32"/>
      <c r="L41" s="32"/>
      <c r="M41" s="33"/>
      <c r="N41" s="33"/>
      <c r="O41" s="33"/>
      <c r="P41" s="33"/>
      <c r="Q41" s="33"/>
      <c r="R41" s="32"/>
      <c r="S41" s="32"/>
      <c r="T41" s="32"/>
      <c r="U41" s="33"/>
      <c r="V41" s="33"/>
      <c r="W41" s="33"/>
    </row>
    <row r="42" spans="1:25" ht="27" customHeight="1" x14ac:dyDescent="0.25">
      <c r="C42" s="3">
        <v>32</v>
      </c>
      <c r="D42" s="31"/>
      <c r="E42" s="32"/>
      <c r="F42" s="32"/>
      <c r="G42" s="32"/>
      <c r="H42" s="33"/>
      <c r="I42" s="33"/>
      <c r="J42" s="33"/>
      <c r="K42" s="32"/>
      <c r="L42" s="32"/>
      <c r="M42" s="33"/>
      <c r="N42" s="33"/>
      <c r="O42" s="33"/>
      <c r="P42" s="33"/>
      <c r="Q42" s="33"/>
      <c r="R42" s="32"/>
      <c r="S42" s="32"/>
      <c r="T42" s="32"/>
      <c r="U42" s="33"/>
      <c r="V42" s="33"/>
      <c r="W42" s="33"/>
    </row>
    <row r="43" spans="1:25" ht="27" customHeight="1" x14ac:dyDescent="0.25">
      <c r="C43" s="3">
        <v>33</v>
      </c>
      <c r="D43" s="31"/>
      <c r="E43" s="32"/>
      <c r="F43" s="32"/>
      <c r="G43" s="32"/>
      <c r="H43" s="33"/>
      <c r="I43" s="33"/>
      <c r="J43" s="33"/>
      <c r="K43" s="32"/>
      <c r="L43" s="32"/>
      <c r="M43" s="33"/>
      <c r="N43" s="33"/>
      <c r="O43" s="33"/>
      <c r="P43" s="33"/>
      <c r="Q43" s="33"/>
      <c r="R43" s="32"/>
      <c r="S43" s="32"/>
      <c r="T43" s="32"/>
      <c r="U43" s="33"/>
      <c r="V43" s="33"/>
      <c r="W43" s="33"/>
    </row>
    <row r="44" spans="1:25" ht="27" customHeight="1" x14ac:dyDescent="0.25">
      <c r="C44" s="3">
        <v>34</v>
      </c>
      <c r="D44" s="31"/>
      <c r="E44" s="32"/>
      <c r="F44" s="32"/>
      <c r="G44" s="32"/>
      <c r="H44" s="33"/>
      <c r="I44" s="33"/>
      <c r="J44" s="33"/>
      <c r="K44" s="32"/>
      <c r="L44" s="32"/>
      <c r="M44" s="33"/>
      <c r="N44" s="33"/>
      <c r="O44" s="33"/>
      <c r="P44" s="33"/>
      <c r="Q44" s="33"/>
      <c r="R44" s="32"/>
      <c r="S44" s="32"/>
      <c r="T44" s="32"/>
      <c r="U44" s="33"/>
      <c r="V44" s="33"/>
      <c r="W44" s="33"/>
    </row>
    <row r="45" spans="1:25" ht="27" customHeight="1" x14ac:dyDescent="0.25">
      <c r="C45" s="3">
        <v>35</v>
      </c>
      <c r="D45" s="31"/>
      <c r="E45" s="32"/>
      <c r="F45" s="32"/>
      <c r="G45" s="32"/>
      <c r="H45" s="33"/>
      <c r="I45" s="33"/>
      <c r="J45" s="33"/>
      <c r="K45" s="32"/>
      <c r="L45" s="32"/>
      <c r="M45" s="33"/>
      <c r="N45" s="33"/>
      <c r="O45" s="33"/>
      <c r="P45" s="33"/>
      <c r="Q45" s="33"/>
      <c r="R45" s="32"/>
      <c r="S45" s="32"/>
      <c r="T45" s="32"/>
      <c r="U45" s="33"/>
      <c r="V45" s="33"/>
      <c r="W45" s="33"/>
    </row>
    <row r="46" spans="1:25" s="7" customFormat="1" ht="106.5" customHeight="1" x14ac:dyDescent="0.25">
      <c r="B46" s="72"/>
      <c r="C46" s="72">
        <v>36</v>
      </c>
      <c r="D46" s="74"/>
      <c r="E46" s="74">
        <v>2</v>
      </c>
      <c r="F46" s="74">
        <v>3</v>
      </c>
      <c r="G46" s="74">
        <v>4</v>
      </c>
      <c r="H46" s="74">
        <v>5</v>
      </c>
      <c r="I46" s="74">
        <v>6</v>
      </c>
      <c r="J46" s="74">
        <v>7</v>
      </c>
      <c r="K46" s="74">
        <v>8</v>
      </c>
      <c r="L46" s="74">
        <v>9</v>
      </c>
      <c r="M46" s="74">
        <v>10</v>
      </c>
      <c r="N46" s="74">
        <v>11</v>
      </c>
      <c r="O46" s="74">
        <v>12</v>
      </c>
      <c r="P46" s="74">
        <v>13</v>
      </c>
      <c r="Q46" s="74">
        <v>14</v>
      </c>
      <c r="R46" s="74">
        <v>15</v>
      </c>
      <c r="S46" s="74">
        <v>16</v>
      </c>
      <c r="T46" s="74">
        <v>17</v>
      </c>
      <c r="U46" s="74">
        <v>18</v>
      </c>
      <c r="V46" s="74">
        <v>19</v>
      </c>
      <c r="W46" s="74">
        <v>20</v>
      </c>
      <c r="X46" s="74"/>
    </row>
    <row r="47" spans="1:25" s="7" customFormat="1" x14ac:dyDescent="0.25">
      <c r="A47" s="36"/>
      <c r="B47" s="73"/>
      <c r="C47" s="73"/>
      <c r="D47" s="52" t="s">
        <v>56</v>
      </c>
      <c r="E47" s="52" t="e">
        <f t="shared" ref="E47:W47" si="0">AVERAGE(E11:E45)</f>
        <v>#DIV/0!</v>
      </c>
      <c r="F47" s="52" t="e">
        <f t="shared" si="0"/>
        <v>#DIV/0!</v>
      </c>
      <c r="G47" s="52" t="e">
        <f t="shared" si="0"/>
        <v>#DIV/0!</v>
      </c>
      <c r="H47" s="52" t="e">
        <f t="shared" si="0"/>
        <v>#DIV/0!</v>
      </c>
      <c r="I47" s="52" t="e">
        <f t="shared" si="0"/>
        <v>#DIV/0!</v>
      </c>
      <c r="J47" s="52" t="e">
        <f t="shared" si="0"/>
        <v>#DIV/0!</v>
      </c>
      <c r="K47" s="52" t="e">
        <f t="shared" si="0"/>
        <v>#DIV/0!</v>
      </c>
      <c r="L47" s="52" t="e">
        <f t="shared" si="0"/>
        <v>#DIV/0!</v>
      </c>
      <c r="M47" s="52" t="e">
        <f t="shared" si="0"/>
        <v>#DIV/0!</v>
      </c>
      <c r="N47" s="52" t="e">
        <f t="shared" si="0"/>
        <v>#DIV/0!</v>
      </c>
      <c r="O47" s="52" t="e">
        <f t="shared" si="0"/>
        <v>#DIV/0!</v>
      </c>
      <c r="P47" s="52" t="e">
        <f t="shared" si="0"/>
        <v>#DIV/0!</v>
      </c>
      <c r="Q47" s="52" t="e">
        <f t="shared" si="0"/>
        <v>#DIV/0!</v>
      </c>
      <c r="R47" s="52" t="e">
        <f t="shared" si="0"/>
        <v>#DIV/0!</v>
      </c>
      <c r="S47" s="52" t="e">
        <f t="shared" si="0"/>
        <v>#DIV/0!</v>
      </c>
      <c r="T47" s="52" t="e">
        <f t="shared" si="0"/>
        <v>#DIV/0!</v>
      </c>
      <c r="U47" s="52" t="e">
        <f t="shared" si="0"/>
        <v>#DIV/0!</v>
      </c>
      <c r="V47" s="52" t="e">
        <f t="shared" si="0"/>
        <v>#DIV/0!</v>
      </c>
      <c r="W47" s="52" t="e">
        <f t="shared" si="0"/>
        <v>#DIV/0!</v>
      </c>
      <c r="X47" s="52"/>
      <c r="Y47" s="36"/>
    </row>
    <row r="48" spans="1:25" s="7" customFormat="1" x14ac:dyDescent="0.25">
      <c r="A48" s="36"/>
      <c r="B48" s="73"/>
      <c r="C48" s="7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36"/>
    </row>
    <row r="49" spans="1:25" s="7" customFormat="1" x14ac:dyDescent="0.25">
      <c r="A49" s="36"/>
      <c r="B49" s="73"/>
      <c r="C49" s="73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36"/>
    </row>
    <row r="50" spans="1:25" s="7" customFormat="1" ht="90" x14ac:dyDescent="0.25">
      <c r="A50" s="36"/>
      <c r="B50" s="73"/>
      <c r="C50" s="73"/>
      <c r="D50" s="52"/>
      <c r="E50" s="75" t="s">
        <v>37</v>
      </c>
      <c r="F50" s="75" t="s">
        <v>38</v>
      </c>
      <c r="G50" s="75" t="s">
        <v>39</v>
      </c>
      <c r="H50" s="75" t="s">
        <v>57</v>
      </c>
      <c r="I50" s="75" t="s">
        <v>58</v>
      </c>
      <c r="J50" s="75" t="s">
        <v>59</v>
      </c>
      <c r="K50" s="75" t="s">
        <v>43</v>
      </c>
      <c r="L50" s="75" t="s">
        <v>44</v>
      </c>
      <c r="M50" s="75" t="s">
        <v>45</v>
      </c>
      <c r="N50" s="75" t="s">
        <v>46</v>
      </c>
      <c r="O50" s="75" t="s">
        <v>47</v>
      </c>
      <c r="P50" s="75" t="s">
        <v>48</v>
      </c>
      <c r="Q50" s="75" t="s">
        <v>49</v>
      </c>
      <c r="R50" s="75" t="s">
        <v>50</v>
      </c>
      <c r="S50" s="75" t="s">
        <v>51</v>
      </c>
      <c r="T50" s="75" t="s">
        <v>52</v>
      </c>
      <c r="U50" s="75" t="s">
        <v>53</v>
      </c>
      <c r="V50" s="75" t="s">
        <v>15</v>
      </c>
      <c r="W50" s="75" t="s">
        <v>54</v>
      </c>
      <c r="X50" s="52"/>
      <c r="Y50" s="36"/>
    </row>
    <row r="51" spans="1:25" s="7" customFormat="1" x14ac:dyDescent="0.25">
      <c r="A51" s="36"/>
      <c r="B51" s="73"/>
      <c r="C51" s="73"/>
      <c r="D51" s="52" t="s">
        <v>60</v>
      </c>
      <c r="E51" s="52">
        <f t="shared" ref="E51:W51" si="1">COUNTIF(E11:E45,$A$10)</f>
        <v>0</v>
      </c>
      <c r="F51" s="52">
        <f t="shared" si="1"/>
        <v>0</v>
      </c>
      <c r="G51" s="52">
        <f t="shared" si="1"/>
        <v>0</v>
      </c>
      <c r="H51" s="52">
        <f t="shared" si="1"/>
        <v>0</v>
      </c>
      <c r="I51" s="52">
        <f t="shared" si="1"/>
        <v>0</v>
      </c>
      <c r="J51" s="52">
        <f t="shared" si="1"/>
        <v>0</v>
      </c>
      <c r="K51" s="52">
        <f t="shared" si="1"/>
        <v>0</v>
      </c>
      <c r="L51" s="52">
        <f t="shared" si="1"/>
        <v>0</v>
      </c>
      <c r="M51" s="52">
        <f t="shared" si="1"/>
        <v>0</v>
      </c>
      <c r="N51" s="52">
        <f t="shared" si="1"/>
        <v>0</v>
      </c>
      <c r="O51" s="52">
        <f t="shared" si="1"/>
        <v>0</v>
      </c>
      <c r="P51" s="52">
        <f t="shared" si="1"/>
        <v>0</v>
      </c>
      <c r="Q51" s="52">
        <f t="shared" si="1"/>
        <v>0</v>
      </c>
      <c r="R51" s="52">
        <f t="shared" si="1"/>
        <v>0</v>
      </c>
      <c r="S51" s="52">
        <f t="shared" si="1"/>
        <v>0</v>
      </c>
      <c r="T51" s="52">
        <f t="shared" si="1"/>
        <v>0</v>
      </c>
      <c r="U51" s="52">
        <f t="shared" si="1"/>
        <v>0</v>
      </c>
      <c r="V51" s="52">
        <f t="shared" si="1"/>
        <v>0</v>
      </c>
      <c r="W51" s="52">
        <f t="shared" si="1"/>
        <v>0</v>
      </c>
      <c r="X51" s="52"/>
      <c r="Y51" s="36"/>
    </row>
    <row r="52" spans="1:25" s="7" customFormat="1" x14ac:dyDescent="0.25">
      <c r="A52" s="36" t="s">
        <v>61</v>
      </c>
      <c r="B52" s="73"/>
      <c r="C52" s="73"/>
      <c r="D52" s="52" t="s">
        <v>62</v>
      </c>
      <c r="E52" s="52">
        <f t="shared" ref="E52:W52" si="2">COUNTIF(E11:E45,$A$11)</f>
        <v>0</v>
      </c>
      <c r="F52" s="52">
        <f t="shared" si="2"/>
        <v>0</v>
      </c>
      <c r="G52" s="52">
        <f t="shared" si="2"/>
        <v>0</v>
      </c>
      <c r="H52" s="52">
        <f t="shared" si="2"/>
        <v>0</v>
      </c>
      <c r="I52" s="52">
        <f t="shared" si="2"/>
        <v>0</v>
      </c>
      <c r="J52" s="52">
        <f t="shared" si="2"/>
        <v>0</v>
      </c>
      <c r="K52" s="52">
        <f t="shared" si="2"/>
        <v>0</v>
      </c>
      <c r="L52" s="52">
        <f t="shared" si="2"/>
        <v>0</v>
      </c>
      <c r="M52" s="52">
        <f t="shared" si="2"/>
        <v>0</v>
      </c>
      <c r="N52" s="52">
        <f t="shared" si="2"/>
        <v>0</v>
      </c>
      <c r="O52" s="52">
        <f t="shared" si="2"/>
        <v>0</v>
      </c>
      <c r="P52" s="52">
        <f t="shared" si="2"/>
        <v>0</v>
      </c>
      <c r="Q52" s="52">
        <f t="shared" si="2"/>
        <v>0</v>
      </c>
      <c r="R52" s="52">
        <f t="shared" si="2"/>
        <v>0</v>
      </c>
      <c r="S52" s="52">
        <f t="shared" si="2"/>
        <v>0</v>
      </c>
      <c r="T52" s="52">
        <f t="shared" si="2"/>
        <v>0</v>
      </c>
      <c r="U52" s="52">
        <f t="shared" si="2"/>
        <v>0</v>
      </c>
      <c r="V52" s="52">
        <f t="shared" si="2"/>
        <v>0</v>
      </c>
      <c r="W52" s="52">
        <f t="shared" si="2"/>
        <v>0</v>
      </c>
      <c r="X52" s="52"/>
      <c r="Y52" s="36"/>
    </row>
    <row r="53" spans="1:25" s="7" customFormat="1" x14ac:dyDescent="0.25">
      <c r="A53" s="36"/>
      <c r="B53" s="73"/>
      <c r="C53" s="73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36"/>
    </row>
    <row r="54" spans="1:25" s="7" customFormat="1" x14ac:dyDescent="0.25">
      <c r="A54" s="36"/>
      <c r="B54" s="73"/>
      <c r="C54" s="7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36"/>
    </row>
    <row r="55" spans="1:25" s="7" customFormat="1" x14ac:dyDescent="0.25">
      <c r="A55" s="36"/>
      <c r="B55" s="73"/>
      <c r="C55" s="7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36"/>
    </row>
    <row r="56" spans="1:25" s="7" customFormat="1" x14ac:dyDescent="0.25">
      <c r="A56" s="36"/>
      <c r="B56" s="73"/>
      <c r="C56" s="7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36"/>
    </row>
    <row r="57" spans="1:25" s="7" customFormat="1" x14ac:dyDescent="0.25">
      <c r="A57" s="36"/>
      <c r="B57" s="73"/>
      <c r="C57" s="7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36"/>
    </row>
    <row r="58" spans="1:25" s="7" customFormat="1" x14ac:dyDescent="0.25">
      <c r="A58" s="36"/>
      <c r="B58" s="73"/>
      <c r="C58" s="7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36"/>
    </row>
    <row r="59" spans="1:25" s="7" customFormat="1" ht="90" x14ac:dyDescent="0.25">
      <c r="A59" s="36"/>
      <c r="B59" s="73"/>
      <c r="C59" s="73"/>
      <c r="D59" s="76" t="s">
        <v>36</v>
      </c>
      <c r="E59" s="75" t="s">
        <v>37</v>
      </c>
      <c r="F59" s="75" t="s">
        <v>38</v>
      </c>
      <c r="G59" s="75" t="s">
        <v>39</v>
      </c>
      <c r="H59" s="75" t="s">
        <v>40</v>
      </c>
      <c r="I59" s="75" t="s">
        <v>63</v>
      </c>
      <c r="J59" s="75" t="s">
        <v>64</v>
      </c>
      <c r="K59" s="75" t="s">
        <v>43</v>
      </c>
      <c r="L59" s="75" t="s">
        <v>44</v>
      </c>
      <c r="M59" s="75" t="s">
        <v>45</v>
      </c>
      <c r="N59" s="75" t="s">
        <v>46</v>
      </c>
      <c r="O59" s="75" t="s">
        <v>47</v>
      </c>
      <c r="P59" s="75" t="s">
        <v>48</v>
      </c>
      <c r="Q59" s="75" t="s">
        <v>49</v>
      </c>
      <c r="R59" s="75" t="s">
        <v>50</v>
      </c>
      <c r="S59" s="75" t="s">
        <v>51</v>
      </c>
      <c r="T59" s="75" t="s">
        <v>52</v>
      </c>
      <c r="U59" s="75" t="s">
        <v>53</v>
      </c>
      <c r="V59" s="75" t="s">
        <v>15</v>
      </c>
      <c r="W59" s="75" t="s">
        <v>54</v>
      </c>
      <c r="X59" s="52"/>
      <c r="Y59" s="36"/>
    </row>
    <row r="60" spans="1:25" s="7" customFormat="1" x14ac:dyDescent="0.25">
      <c r="A60" s="36"/>
      <c r="B60" s="73"/>
      <c r="C60" s="73"/>
      <c r="D60" s="52" t="s">
        <v>65</v>
      </c>
      <c r="E60" s="52" t="e">
        <f t="shared" ref="E60:W60" si="3">E47</f>
        <v>#DIV/0!</v>
      </c>
      <c r="F60" s="52" t="e">
        <f t="shared" si="3"/>
        <v>#DIV/0!</v>
      </c>
      <c r="G60" s="52" t="e">
        <f t="shared" si="3"/>
        <v>#DIV/0!</v>
      </c>
      <c r="H60" s="52" t="e">
        <f t="shared" si="3"/>
        <v>#DIV/0!</v>
      </c>
      <c r="I60" s="52" t="e">
        <f t="shared" si="3"/>
        <v>#DIV/0!</v>
      </c>
      <c r="J60" s="52" t="e">
        <f t="shared" si="3"/>
        <v>#DIV/0!</v>
      </c>
      <c r="K60" s="52" t="e">
        <f t="shared" si="3"/>
        <v>#DIV/0!</v>
      </c>
      <c r="L60" s="52" t="e">
        <f t="shared" si="3"/>
        <v>#DIV/0!</v>
      </c>
      <c r="M60" s="52" t="e">
        <f t="shared" si="3"/>
        <v>#DIV/0!</v>
      </c>
      <c r="N60" s="52" t="e">
        <f t="shared" si="3"/>
        <v>#DIV/0!</v>
      </c>
      <c r="O60" s="52" t="e">
        <f t="shared" si="3"/>
        <v>#DIV/0!</v>
      </c>
      <c r="P60" s="52" t="e">
        <f t="shared" si="3"/>
        <v>#DIV/0!</v>
      </c>
      <c r="Q60" s="52" t="e">
        <f t="shared" si="3"/>
        <v>#DIV/0!</v>
      </c>
      <c r="R60" s="52" t="e">
        <f t="shared" si="3"/>
        <v>#DIV/0!</v>
      </c>
      <c r="S60" s="52" t="e">
        <f t="shared" si="3"/>
        <v>#DIV/0!</v>
      </c>
      <c r="T60" s="52" t="e">
        <f t="shared" si="3"/>
        <v>#DIV/0!</v>
      </c>
      <c r="U60" s="52" t="e">
        <f t="shared" si="3"/>
        <v>#DIV/0!</v>
      </c>
      <c r="V60" s="52" t="e">
        <f t="shared" si="3"/>
        <v>#DIV/0!</v>
      </c>
      <c r="W60" s="52" t="e">
        <f t="shared" si="3"/>
        <v>#DIV/0!</v>
      </c>
      <c r="X60" s="52"/>
      <c r="Y60" s="36"/>
    </row>
    <row r="61" spans="1:25" s="7" customFormat="1" x14ac:dyDescent="0.25">
      <c r="A61" s="36"/>
      <c r="B61" s="73"/>
      <c r="C61" s="73"/>
      <c r="D61" s="52">
        <f>RESULTATS!D2</f>
        <v>0</v>
      </c>
      <c r="E61" s="52" t="e">
        <f>VLOOKUP($D$61,$D$11:$W$45,2,0)</f>
        <v>#N/A</v>
      </c>
      <c r="F61" s="52" t="e">
        <f>VLOOKUP($D$61,$D$11:$W$45,3,0)</f>
        <v>#N/A</v>
      </c>
      <c r="G61" s="52" t="e">
        <f>VLOOKUP($D$61,$D$11:$W$45,4,0)</f>
        <v>#N/A</v>
      </c>
      <c r="H61" s="52" t="e">
        <f>VLOOKUP($D$61,$D$11:$W$45,5,0)</f>
        <v>#N/A</v>
      </c>
      <c r="I61" s="52" t="e">
        <f>VLOOKUP($D$61,$D$11:$W$45,6,0)</f>
        <v>#N/A</v>
      </c>
      <c r="J61" s="52" t="e">
        <f>VLOOKUP($D$61,$D$11:$W$45,7,0)</f>
        <v>#N/A</v>
      </c>
      <c r="K61" s="52" t="e">
        <f>VLOOKUP($D$61,$D$11:$W$45,8,0)</f>
        <v>#N/A</v>
      </c>
      <c r="L61" s="52" t="e">
        <f>VLOOKUP($D$61,$D$11:$W$45,9,0)</f>
        <v>#N/A</v>
      </c>
      <c r="M61" s="74" t="e">
        <f>VLOOKUP($D$61,$D$11:$W$45,10,0)</f>
        <v>#N/A</v>
      </c>
      <c r="N61" s="52" t="e">
        <f>VLOOKUP($D$61,$D$11:$W$45,11,0)</f>
        <v>#N/A</v>
      </c>
      <c r="O61" s="52" t="e">
        <f>VLOOKUP($D$61,$D$11:$W$45,12,0)</f>
        <v>#N/A</v>
      </c>
      <c r="P61" s="52" t="e">
        <f>VLOOKUP($D$61,$D$11:$W$45,13,0)</f>
        <v>#N/A</v>
      </c>
      <c r="Q61" s="52" t="e">
        <f>VLOOKUP($D$61,$D$11:$W$45,14,0)</f>
        <v>#N/A</v>
      </c>
      <c r="R61" s="52" t="e">
        <f>VLOOKUP($D$61,$D$11:$W$45,15,0)</f>
        <v>#N/A</v>
      </c>
      <c r="S61" s="52" t="e">
        <f>VLOOKUP($D$61,$D$11:$W$45,16,0)</f>
        <v>#N/A</v>
      </c>
      <c r="T61" s="52" t="e">
        <f>VLOOKUP($D$61,$D$11:$W$45,17,0)</f>
        <v>#N/A</v>
      </c>
      <c r="U61" s="52" t="e">
        <f>VLOOKUP($D$61,$D$11:$W$45,18,0)</f>
        <v>#N/A</v>
      </c>
      <c r="V61" s="52" t="e">
        <f>VLOOKUP($D$61,$D$11:$W$45,19,0)</f>
        <v>#N/A</v>
      </c>
      <c r="W61" s="52" t="e">
        <f>VLOOKUP($D$61,$D$11:$W$45,20,0)</f>
        <v>#N/A</v>
      </c>
      <c r="X61" s="52"/>
      <c r="Y61" s="36"/>
    </row>
    <row r="62" spans="1:25" s="7" customFormat="1" x14ac:dyDescent="0.25">
      <c r="A62" s="36"/>
      <c r="B62" s="73"/>
      <c r="C62" s="73"/>
      <c r="D62" s="52" t="s">
        <v>66</v>
      </c>
      <c r="E62" s="52">
        <v>2</v>
      </c>
      <c r="F62" s="52">
        <v>2</v>
      </c>
      <c r="G62" s="52">
        <v>2</v>
      </c>
      <c r="H62" s="52">
        <v>2</v>
      </c>
      <c r="I62" s="52">
        <v>2</v>
      </c>
      <c r="J62" s="52">
        <v>2</v>
      </c>
      <c r="K62" s="52">
        <v>2</v>
      </c>
      <c r="L62" s="52">
        <v>2</v>
      </c>
      <c r="M62" s="52">
        <v>2</v>
      </c>
      <c r="N62" s="52">
        <v>2</v>
      </c>
      <c r="O62" s="52">
        <v>2</v>
      </c>
      <c r="P62" s="52">
        <v>2</v>
      </c>
      <c r="Q62" s="52">
        <v>2</v>
      </c>
      <c r="R62" s="52">
        <v>2</v>
      </c>
      <c r="S62" s="52">
        <v>2</v>
      </c>
      <c r="T62" s="52">
        <v>2</v>
      </c>
      <c r="U62" s="52">
        <v>2</v>
      </c>
      <c r="V62" s="52">
        <v>2</v>
      </c>
      <c r="W62" s="52">
        <v>2</v>
      </c>
      <c r="X62" s="52"/>
      <c r="Y62" s="36"/>
    </row>
    <row r="63" spans="1:25" s="7" customFormat="1" x14ac:dyDescent="0.25">
      <c r="A63" s="36">
        <f>COUNTIF(E61:W61,A11)</f>
        <v>0</v>
      </c>
      <c r="B63" s="73"/>
      <c r="C63" s="73"/>
      <c r="D63" s="52" t="s">
        <v>67</v>
      </c>
      <c r="E63" s="52" t="e">
        <f>E61</f>
        <v>#N/A</v>
      </c>
      <c r="F63" s="52" t="e">
        <f>F61</f>
        <v>#N/A</v>
      </c>
      <c r="G63" s="52" t="e">
        <f>G61</f>
        <v>#N/A</v>
      </c>
      <c r="H63" s="52" t="e">
        <f>K61</f>
        <v>#N/A</v>
      </c>
      <c r="I63" s="52" t="e">
        <f>L61</f>
        <v>#N/A</v>
      </c>
      <c r="J63" s="52" t="e">
        <f>R61</f>
        <v>#N/A</v>
      </c>
      <c r="K63" s="52" t="e">
        <f>S61</f>
        <v>#N/A</v>
      </c>
      <c r="L63" s="52" t="e">
        <f>T61</f>
        <v>#N/A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36"/>
    </row>
    <row r="64" spans="1:25" s="7" customFormat="1" x14ac:dyDescent="0.25">
      <c r="A64" s="36">
        <f>COUNTIF(E63:L63,$A$10)</f>
        <v>0</v>
      </c>
      <c r="B64" s="73"/>
      <c r="C64" s="7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36"/>
    </row>
    <row r="65" spans="1:25" s="7" customFormat="1" x14ac:dyDescent="0.25">
      <c r="A65" s="36"/>
      <c r="B65" s="73"/>
      <c r="C65" s="7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36"/>
    </row>
    <row r="66" spans="1:25" s="7" customFormat="1" ht="90" x14ac:dyDescent="0.25">
      <c r="A66" s="36"/>
      <c r="B66" s="73"/>
      <c r="C66" s="73"/>
      <c r="D66" s="76" t="s">
        <v>36</v>
      </c>
      <c r="E66" s="75" t="s">
        <v>37</v>
      </c>
      <c r="F66" s="75" t="s">
        <v>38</v>
      </c>
      <c r="G66" s="75" t="s">
        <v>39</v>
      </c>
      <c r="H66" s="75" t="s">
        <v>68</v>
      </c>
      <c r="I66" s="75" t="s">
        <v>41</v>
      </c>
      <c r="J66" s="75" t="s">
        <v>64</v>
      </c>
      <c r="K66" s="75" t="s">
        <v>43</v>
      </c>
      <c r="L66" s="75" t="s">
        <v>44</v>
      </c>
      <c r="M66" s="75" t="s">
        <v>45</v>
      </c>
      <c r="N66" s="75" t="s">
        <v>46</v>
      </c>
      <c r="O66" s="75" t="s">
        <v>47</v>
      </c>
      <c r="P66" s="75" t="s">
        <v>48</v>
      </c>
      <c r="Q66" s="75" t="s">
        <v>49</v>
      </c>
      <c r="R66" s="75" t="s">
        <v>50</v>
      </c>
      <c r="S66" s="75" t="s">
        <v>51</v>
      </c>
      <c r="T66" s="75" t="s">
        <v>52</v>
      </c>
      <c r="U66" s="75" t="s">
        <v>53</v>
      </c>
      <c r="V66" s="75" t="s">
        <v>15</v>
      </c>
      <c r="W66" s="75" t="s">
        <v>54</v>
      </c>
      <c r="X66" s="52"/>
      <c r="Y66" s="36"/>
    </row>
    <row r="67" spans="1:25" s="7" customFormat="1" x14ac:dyDescent="0.25">
      <c r="A67" s="36"/>
      <c r="B67" s="73"/>
      <c r="C67" s="73"/>
      <c r="D67" s="52" t="s">
        <v>65</v>
      </c>
      <c r="E67" s="52" t="e">
        <f t="shared" ref="E67:W67" si="4">E47</f>
        <v>#DIV/0!</v>
      </c>
      <c r="F67" s="52" t="e">
        <f t="shared" si="4"/>
        <v>#DIV/0!</v>
      </c>
      <c r="G67" s="52" t="e">
        <f t="shared" si="4"/>
        <v>#DIV/0!</v>
      </c>
      <c r="H67" s="52" t="e">
        <f t="shared" si="4"/>
        <v>#DIV/0!</v>
      </c>
      <c r="I67" s="52" t="e">
        <f t="shared" si="4"/>
        <v>#DIV/0!</v>
      </c>
      <c r="J67" s="52" t="e">
        <f t="shared" si="4"/>
        <v>#DIV/0!</v>
      </c>
      <c r="K67" s="52" t="e">
        <f t="shared" si="4"/>
        <v>#DIV/0!</v>
      </c>
      <c r="L67" s="52" t="e">
        <f t="shared" si="4"/>
        <v>#DIV/0!</v>
      </c>
      <c r="M67" s="52" t="e">
        <f t="shared" si="4"/>
        <v>#DIV/0!</v>
      </c>
      <c r="N67" s="52" t="e">
        <f t="shared" si="4"/>
        <v>#DIV/0!</v>
      </c>
      <c r="O67" s="52" t="e">
        <f t="shared" si="4"/>
        <v>#DIV/0!</v>
      </c>
      <c r="P67" s="52" t="e">
        <f t="shared" si="4"/>
        <v>#DIV/0!</v>
      </c>
      <c r="Q67" s="52" t="e">
        <f t="shared" si="4"/>
        <v>#DIV/0!</v>
      </c>
      <c r="R67" s="52" t="e">
        <f t="shared" si="4"/>
        <v>#DIV/0!</v>
      </c>
      <c r="S67" s="52" t="e">
        <f t="shared" si="4"/>
        <v>#DIV/0!</v>
      </c>
      <c r="T67" s="52" t="e">
        <f t="shared" si="4"/>
        <v>#DIV/0!</v>
      </c>
      <c r="U67" s="52" t="e">
        <f t="shared" si="4"/>
        <v>#DIV/0!</v>
      </c>
      <c r="V67" s="52" t="e">
        <f t="shared" si="4"/>
        <v>#DIV/0!</v>
      </c>
      <c r="W67" s="52" t="e">
        <f t="shared" si="4"/>
        <v>#DIV/0!</v>
      </c>
      <c r="X67" s="52"/>
      <c r="Y67" s="36"/>
    </row>
    <row r="68" spans="1:25" s="7" customFormat="1" x14ac:dyDescent="0.25">
      <c r="A68" s="36"/>
      <c r="B68" s="73"/>
      <c r="C68" s="73"/>
      <c r="D68" s="52">
        <f>RESULTATS!D2</f>
        <v>0</v>
      </c>
      <c r="E68" s="52" t="e">
        <f>VLOOKUP($D$61,$D$11:$W$45,2,0)</f>
        <v>#N/A</v>
      </c>
      <c r="F68" s="52" t="e">
        <f>VLOOKUP($D$61,$D$11:$W$45,3,0)</f>
        <v>#N/A</v>
      </c>
      <c r="G68" s="52" t="e">
        <f>VLOOKUP($D$61,$D$11:$W$45,4,0)</f>
        <v>#N/A</v>
      </c>
      <c r="H68" s="52" t="e">
        <f>VLOOKUP($D$61,$D$11:$W$45,5,0)</f>
        <v>#N/A</v>
      </c>
      <c r="I68" s="52" t="e">
        <f>VLOOKUP($D$61,$D$11:$W$45,6,0)</f>
        <v>#N/A</v>
      </c>
      <c r="J68" s="52" t="e">
        <f>VLOOKUP($D$61,$D$11:$W$45,7,0)</f>
        <v>#N/A</v>
      </c>
      <c r="K68" s="52" t="e">
        <f>VLOOKUP($D$61,$D$11:$W$45,8,0)</f>
        <v>#N/A</v>
      </c>
      <c r="L68" s="52" t="e">
        <f>VLOOKUP($D$61,$D$11:$W$45,9,0)</f>
        <v>#N/A</v>
      </c>
      <c r="M68" s="74" t="e">
        <f>VLOOKUP($D$61,$D$11:$W$45,10,0)</f>
        <v>#N/A</v>
      </c>
      <c r="N68" s="52" t="e">
        <f>VLOOKUP($D$61,$D$11:$W$45,11,0)</f>
        <v>#N/A</v>
      </c>
      <c r="O68" s="52" t="e">
        <f>VLOOKUP($D$61,$D$11:$W$45,12,0)</f>
        <v>#N/A</v>
      </c>
      <c r="P68" s="52" t="e">
        <f>VLOOKUP($D$61,$D$11:$W$45,13,0)</f>
        <v>#N/A</v>
      </c>
      <c r="Q68" s="52" t="e">
        <f>VLOOKUP($D$61,$D$11:$W$45,14,0)</f>
        <v>#N/A</v>
      </c>
      <c r="R68" s="52" t="e">
        <f>VLOOKUP($D$61,$D$11:$W$45,15,0)</f>
        <v>#N/A</v>
      </c>
      <c r="S68" s="52" t="e">
        <f>VLOOKUP($D$61,$D$11:$W$45,16,0)</f>
        <v>#N/A</v>
      </c>
      <c r="T68" s="52" t="e">
        <f>VLOOKUP($D$61,$D$11:$W$45,17,0)</f>
        <v>#N/A</v>
      </c>
      <c r="U68" s="52" t="e">
        <f>VLOOKUP($D$61,$D$11:$W$45,18,0)</f>
        <v>#N/A</v>
      </c>
      <c r="V68" s="52" t="e">
        <f>VLOOKUP($D$61,$D$11:$W$45,19,0)</f>
        <v>#N/A</v>
      </c>
      <c r="W68" s="52" t="e">
        <f>VLOOKUP($D$61,$D$11:$W$45,20,0)</f>
        <v>#N/A</v>
      </c>
      <c r="X68" s="52"/>
      <c r="Y68" s="36"/>
    </row>
    <row r="69" spans="1:25" s="7" customFormat="1" x14ac:dyDescent="0.25">
      <c r="A69" s="36"/>
      <c r="B69" s="73"/>
      <c r="C69" s="7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36"/>
    </row>
    <row r="70" spans="1:25" s="7" customFormat="1" x14ac:dyDescent="0.25">
      <c r="A70" s="36"/>
      <c r="B70" s="73"/>
      <c r="C70" s="7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36"/>
    </row>
    <row r="71" spans="1:25" s="7" customFormat="1" x14ac:dyDescent="0.25">
      <c r="A71" s="36"/>
      <c r="B71" s="73"/>
      <c r="C71" s="7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36"/>
    </row>
    <row r="72" spans="1:25" s="36" customFormat="1" ht="60" x14ac:dyDescent="0.25">
      <c r="B72" s="73"/>
      <c r="C72" s="73"/>
      <c r="D72" s="76" t="s">
        <v>36</v>
      </c>
      <c r="E72" s="76" t="s">
        <v>9</v>
      </c>
      <c r="F72" s="76" t="s">
        <v>10</v>
      </c>
      <c r="G72" s="76" t="s">
        <v>11</v>
      </c>
      <c r="H72" s="76" t="s">
        <v>12</v>
      </c>
      <c r="I72" s="76" t="s">
        <v>13</v>
      </c>
      <c r="J72" s="75" t="s">
        <v>14</v>
      </c>
      <c r="K72" s="75" t="s">
        <v>15</v>
      </c>
      <c r="L72" s="75" t="s">
        <v>16</v>
      </c>
      <c r="M72" s="52" t="str">
        <f>G59</f>
        <v>Comprendre des consignes simples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5" s="36" customFormat="1" x14ac:dyDescent="0.25">
      <c r="B73" s="73"/>
      <c r="C73" s="73"/>
      <c r="D73" s="76" t="s">
        <v>65</v>
      </c>
      <c r="E73" s="76" t="e">
        <f>AVERAGE(E60:F60)</f>
        <v>#DIV/0!</v>
      </c>
      <c r="F73" s="76" t="e">
        <f>AVERAGE(G60:J60)</f>
        <v>#DIV/0!</v>
      </c>
      <c r="G73" s="76" t="e">
        <f>AVERAGE(K60:L60)</f>
        <v>#DIV/0!</v>
      </c>
      <c r="H73" s="76" t="e">
        <f>AVERAGE(M60:Q60)</f>
        <v>#DIV/0!</v>
      </c>
      <c r="I73" s="76" t="e">
        <f>AVERAGE(R60:T60)</f>
        <v>#DIV/0!</v>
      </c>
      <c r="J73" s="76" t="e">
        <f t="shared" ref="J73:L74" si="5">U60</f>
        <v>#DIV/0!</v>
      </c>
      <c r="K73" s="76" t="e">
        <f t="shared" si="5"/>
        <v>#DIV/0!</v>
      </c>
      <c r="L73" s="76" t="e">
        <f t="shared" si="5"/>
        <v>#DIV/0!</v>
      </c>
      <c r="M73" s="52" t="e">
        <f>G60</f>
        <v>#DIV/0!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5" s="36" customFormat="1" x14ac:dyDescent="0.25">
      <c r="B74" s="73"/>
      <c r="C74" s="73"/>
      <c r="D74" s="76">
        <f>RESULTATS!D2</f>
        <v>0</v>
      </c>
      <c r="E74" s="76" t="e">
        <f>AVERAGE(E61:F61)</f>
        <v>#N/A</v>
      </c>
      <c r="F74" s="76" t="e">
        <f>AVERAGE(G61:J61)</f>
        <v>#N/A</v>
      </c>
      <c r="G74" s="76" t="e">
        <f>AVERAGE(K61:L61)</f>
        <v>#N/A</v>
      </c>
      <c r="H74" s="76" t="e">
        <f>AVERAGE(M61:Q61)</f>
        <v>#N/A</v>
      </c>
      <c r="I74" s="76" t="e">
        <f>AVERAGE(R61:T61)</f>
        <v>#N/A</v>
      </c>
      <c r="J74" s="76" t="e">
        <f t="shared" si="5"/>
        <v>#N/A</v>
      </c>
      <c r="K74" s="76" t="e">
        <f t="shared" si="5"/>
        <v>#N/A</v>
      </c>
      <c r="L74" s="76" t="e">
        <f t="shared" si="5"/>
        <v>#N/A</v>
      </c>
      <c r="M74" s="52" t="e">
        <f>G61</f>
        <v>#N/A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5" s="37" customFormat="1" x14ac:dyDescent="0.25">
      <c r="A75" s="36"/>
      <c r="B75" s="73"/>
      <c r="C75" s="73"/>
      <c r="D75" s="52" t="s">
        <v>69</v>
      </c>
      <c r="E75" s="52">
        <v>1</v>
      </c>
      <c r="F75" s="52">
        <v>1</v>
      </c>
      <c r="G75" s="77">
        <f>2/3</f>
        <v>0.66666666666666663</v>
      </c>
      <c r="H75" s="52">
        <v>1</v>
      </c>
      <c r="I75" s="52">
        <f>2/3</f>
        <v>0.66666666666666663</v>
      </c>
      <c r="J75" s="52">
        <v>1</v>
      </c>
      <c r="K75" s="52">
        <v>1</v>
      </c>
      <c r="L75" s="52">
        <v>1</v>
      </c>
      <c r="M75" s="52">
        <v>1</v>
      </c>
      <c r="N75" s="52"/>
      <c r="O75" s="74"/>
      <c r="P75" s="52"/>
      <c r="Q75" s="52"/>
      <c r="R75" s="74"/>
      <c r="S75" s="74"/>
      <c r="T75" s="74"/>
      <c r="U75" s="74"/>
      <c r="V75" s="74"/>
      <c r="W75" s="74"/>
      <c r="X75" s="74"/>
    </row>
    <row r="76" spans="1:25" s="7" customFormat="1" x14ac:dyDescent="0.25">
      <c r="B76" s="72"/>
      <c r="C76" s="72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</row>
    <row r="77" spans="1:25" x14ac:dyDescent="0.25">
      <c r="B77" s="72"/>
      <c r="C77" s="72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</row>
    <row r="78" spans="1:25" x14ac:dyDescent="0.25">
      <c r="B78" s="72"/>
      <c r="C78" s="72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</row>
    <row r="79" spans="1:25" s="35" customFormat="1" x14ac:dyDescent="0.25">
      <c r="B79" s="72"/>
      <c r="C79" s="72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</row>
    <row r="80" spans="1:25" s="35" customFormat="1" x14ac:dyDescent="0.25">
      <c r="B80" s="72"/>
      <c r="C80" s="72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</row>
    <row r="81" spans="2:24" s="35" customFormat="1" x14ac:dyDescent="0.25">
      <c r="B81" s="72"/>
      <c r="C81" s="72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</row>
    <row r="82" spans="2:24" s="35" customFormat="1" x14ac:dyDescent="0.25">
      <c r="B82" s="72"/>
      <c r="C82" s="72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</row>
    <row r="83" spans="2:24" s="35" customFormat="1" x14ac:dyDescent="0.25">
      <c r="B83" s="72"/>
      <c r="C83" s="72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spans="2:24" s="35" customFormat="1" x14ac:dyDescent="0.2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2:24" s="35" customFormat="1" x14ac:dyDescent="0.2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2:24" s="35" customFormat="1" x14ac:dyDescent="0.2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2:24" s="35" customFormat="1" x14ac:dyDescent="0.2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2:24" s="35" customFormat="1" x14ac:dyDescent="0.2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2:24" s="35" customFormat="1" x14ac:dyDescent="0.2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2:24" s="35" customFormat="1" x14ac:dyDescent="0.2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2:24" s="35" customFormat="1" x14ac:dyDescent="0.25">
      <c r="Q91" s="72"/>
      <c r="R91" s="72"/>
      <c r="S91" s="72"/>
      <c r="T91" s="72"/>
      <c r="U91" s="72"/>
      <c r="V91" s="72"/>
      <c r="W91" s="72"/>
    </row>
    <row r="92" spans="2:24" s="35" customFormat="1" x14ac:dyDescent="0.25">
      <c r="Q92" s="72"/>
      <c r="R92" s="72"/>
      <c r="S92" s="72"/>
      <c r="T92" s="72"/>
      <c r="U92" s="72"/>
      <c r="V92" s="72"/>
      <c r="W92" s="72"/>
    </row>
    <row r="93" spans="2:24" s="35" customFormat="1" x14ac:dyDescent="0.25">
      <c r="Q93" s="72"/>
      <c r="R93" s="72"/>
      <c r="S93" s="72"/>
      <c r="T93" s="72"/>
      <c r="U93" s="72"/>
      <c r="V93" s="72"/>
      <c r="W93" s="72"/>
    </row>
    <row r="94" spans="2:24" s="35" customFormat="1" x14ac:dyDescent="0.25">
      <c r="Q94" s="72"/>
      <c r="R94" s="72"/>
      <c r="S94" s="72"/>
      <c r="T94" s="72"/>
      <c r="U94" s="72"/>
      <c r="V94" s="72"/>
      <c r="W94" s="72"/>
    </row>
    <row r="95" spans="2:24" s="35" customFormat="1" x14ac:dyDescent="0.25">
      <c r="Q95" s="72"/>
      <c r="R95" s="72"/>
      <c r="S95" s="72"/>
      <c r="T95" s="72"/>
      <c r="U95" s="72"/>
      <c r="V95" s="72"/>
      <c r="W95" s="72"/>
    </row>
    <row r="96" spans="2:24" s="35" customFormat="1" x14ac:dyDescent="0.25">
      <c r="Q96" s="72"/>
      <c r="R96" s="72"/>
      <c r="S96" s="72"/>
      <c r="T96" s="72"/>
      <c r="U96" s="72"/>
      <c r="V96" s="72"/>
      <c r="W96" s="72"/>
    </row>
    <row r="97" spans="17:23" s="35" customFormat="1" x14ac:dyDescent="0.25">
      <c r="Q97" s="72"/>
      <c r="R97" s="72"/>
      <c r="S97" s="72"/>
      <c r="T97" s="72"/>
      <c r="U97" s="72"/>
      <c r="V97" s="72"/>
      <c r="W97" s="72"/>
    </row>
    <row r="98" spans="17:23" s="35" customFormat="1" x14ac:dyDescent="0.25">
      <c r="Q98" s="72"/>
      <c r="R98" s="72"/>
      <c r="S98" s="72"/>
      <c r="T98" s="72"/>
      <c r="U98" s="72"/>
      <c r="V98" s="72"/>
      <c r="W98" s="72"/>
    </row>
    <row r="99" spans="17:23" s="35" customFormat="1" x14ac:dyDescent="0.25">
      <c r="Q99" s="72"/>
      <c r="R99" s="72"/>
      <c r="S99" s="72"/>
      <c r="T99" s="72"/>
      <c r="U99" s="72"/>
      <c r="V99" s="72"/>
      <c r="W99" s="72"/>
    </row>
    <row r="100" spans="17:23" s="35" customFormat="1" x14ac:dyDescent="0.25">
      <c r="Q100" s="72"/>
      <c r="R100" s="72"/>
      <c r="S100" s="72"/>
      <c r="T100" s="72"/>
      <c r="U100" s="72"/>
      <c r="V100" s="72"/>
      <c r="W100" s="72"/>
    </row>
    <row r="101" spans="17:23" s="35" customFormat="1" x14ac:dyDescent="0.25">
      <c r="Q101" s="72"/>
      <c r="R101" s="72"/>
      <c r="S101" s="72"/>
      <c r="T101" s="72"/>
      <c r="U101" s="72"/>
      <c r="V101" s="72"/>
      <c r="W101" s="72"/>
    </row>
    <row r="102" spans="17:23" s="35" customFormat="1" x14ac:dyDescent="0.25">
      <c r="Q102" s="72"/>
      <c r="R102" s="72"/>
      <c r="S102" s="72"/>
      <c r="T102" s="72"/>
      <c r="U102" s="72"/>
      <c r="V102" s="72"/>
      <c r="W102" s="72"/>
    </row>
    <row r="103" spans="17:23" s="35" customFormat="1" x14ac:dyDescent="0.25">
      <c r="Q103" s="72"/>
      <c r="R103" s="72"/>
      <c r="S103" s="72"/>
      <c r="T103" s="72"/>
      <c r="U103" s="72"/>
      <c r="V103" s="72"/>
      <c r="W103" s="72"/>
    </row>
    <row r="104" spans="17:23" s="35" customFormat="1" x14ac:dyDescent="0.25">
      <c r="Q104" s="72"/>
      <c r="R104" s="72"/>
      <c r="S104" s="72"/>
      <c r="T104" s="72"/>
      <c r="U104" s="72"/>
      <c r="V104" s="72"/>
      <c r="W104" s="72"/>
    </row>
    <row r="105" spans="17:23" s="35" customFormat="1" x14ac:dyDescent="0.25">
      <c r="Q105" s="72"/>
      <c r="R105" s="72"/>
      <c r="S105" s="72"/>
      <c r="T105" s="72"/>
      <c r="U105" s="72"/>
      <c r="V105" s="72"/>
      <c r="W105" s="72"/>
    </row>
    <row r="106" spans="17:23" s="35" customFormat="1" x14ac:dyDescent="0.25">
      <c r="Q106" s="72"/>
      <c r="R106" s="72"/>
      <c r="S106" s="72"/>
      <c r="T106" s="72"/>
      <c r="U106" s="72"/>
      <c r="V106" s="72"/>
      <c r="W106" s="72"/>
    </row>
    <row r="107" spans="17:23" s="35" customFormat="1" x14ac:dyDescent="0.25">
      <c r="Q107" s="72"/>
      <c r="R107" s="72"/>
      <c r="S107" s="72"/>
      <c r="T107" s="72"/>
      <c r="U107" s="72"/>
      <c r="V107" s="72"/>
      <c r="W107" s="72"/>
    </row>
    <row r="108" spans="17:23" s="35" customFormat="1" x14ac:dyDescent="0.25">
      <c r="Q108" s="72"/>
      <c r="R108" s="72"/>
      <c r="S108" s="72"/>
      <c r="T108" s="72"/>
      <c r="U108" s="72"/>
      <c r="V108" s="72"/>
      <c r="W108" s="72"/>
    </row>
    <row r="109" spans="17:23" s="35" customFormat="1" x14ac:dyDescent="0.25">
      <c r="Q109" s="72"/>
      <c r="R109" s="72"/>
      <c r="S109" s="72"/>
      <c r="T109" s="72"/>
      <c r="U109" s="72"/>
      <c r="V109" s="72"/>
      <c r="W109" s="72"/>
    </row>
    <row r="110" spans="17:23" s="35" customFormat="1" x14ac:dyDescent="0.25">
      <c r="Q110" s="72"/>
      <c r="R110" s="72"/>
      <c r="S110" s="72"/>
      <c r="T110" s="72"/>
      <c r="U110" s="72"/>
      <c r="V110" s="72"/>
      <c r="W110" s="72"/>
    </row>
    <row r="111" spans="17:23" s="35" customFormat="1" x14ac:dyDescent="0.25">
      <c r="Q111" s="72"/>
      <c r="R111" s="72"/>
      <c r="S111" s="72"/>
      <c r="T111" s="72"/>
      <c r="U111" s="72"/>
      <c r="V111" s="72"/>
      <c r="W111" s="72"/>
    </row>
    <row r="112" spans="17:23" s="35" customFormat="1" x14ac:dyDescent="0.25">
      <c r="Q112" s="72"/>
      <c r="R112" s="72"/>
      <c r="S112" s="72"/>
      <c r="T112" s="72"/>
      <c r="U112" s="72"/>
      <c r="V112" s="72"/>
      <c r="W112" s="72"/>
    </row>
    <row r="113" spans="17:23" s="35" customFormat="1" x14ac:dyDescent="0.25">
      <c r="Q113" s="72"/>
      <c r="R113" s="72"/>
      <c r="S113" s="72"/>
      <c r="T113" s="72"/>
      <c r="U113" s="72"/>
      <c r="V113" s="72"/>
      <c r="W113" s="72"/>
    </row>
    <row r="114" spans="17:23" s="35" customFormat="1" x14ac:dyDescent="0.25">
      <c r="Q114" s="72"/>
      <c r="R114" s="72"/>
      <c r="S114" s="72"/>
      <c r="T114" s="72"/>
      <c r="U114" s="72"/>
      <c r="V114" s="72"/>
      <c r="W114" s="72"/>
    </row>
    <row r="115" spans="17:23" s="35" customFormat="1" x14ac:dyDescent="0.25">
      <c r="Q115" s="72"/>
      <c r="R115" s="72"/>
      <c r="S115" s="72"/>
      <c r="T115" s="72"/>
      <c r="U115" s="72"/>
      <c r="V115" s="72"/>
      <c r="W115" s="72"/>
    </row>
    <row r="116" spans="17:23" s="35" customFormat="1" x14ac:dyDescent="0.25">
      <c r="Q116" s="72"/>
      <c r="R116" s="72"/>
      <c r="S116" s="72"/>
      <c r="T116" s="72"/>
      <c r="U116" s="72"/>
      <c r="V116" s="72"/>
      <c r="W116" s="72"/>
    </row>
    <row r="117" spans="17:23" s="35" customFormat="1" x14ac:dyDescent="0.25">
      <c r="Q117" s="72"/>
      <c r="R117" s="72"/>
      <c r="S117" s="72"/>
      <c r="T117" s="72"/>
      <c r="U117" s="72"/>
      <c r="V117" s="72"/>
      <c r="W117" s="72"/>
    </row>
    <row r="118" spans="17:23" s="35" customFormat="1" x14ac:dyDescent="0.25">
      <c r="Q118" s="72"/>
      <c r="R118" s="72"/>
      <c r="S118" s="72"/>
      <c r="T118" s="72"/>
      <c r="U118" s="72"/>
      <c r="V118" s="72"/>
      <c r="W118" s="72"/>
    </row>
    <row r="119" spans="17:23" s="35" customFormat="1" x14ac:dyDescent="0.25">
      <c r="Q119" s="72"/>
      <c r="R119" s="72"/>
      <c r="S119" s="72"/>
      <c r="T119" s="72"/>
      <c r="U119" s="72"/>
      <c r="V119" s="72"/>
      <c r="W119" s="72"/>
    </row>
    <row r="120" spans="17:23" s="35" customFormat="1" x14ac:dyDescent="0.25">
      <c r="Q120" s="72"/>
      <c r="R120" s="72"/>
      <c r="S120" s="72"/>
      <c r="T120" s="72"/>
      <c r="U120" s="72"/>
      <c r="V120" s="72"/>
      <c r="W120" s="72"/>
    </row>
    <row r="121" spans="17:23" s="35" customFormat="1" x14ac:dyDescent="0.25">
      <c r="Q121" s="72"/>
      <c r="R121" s="72"/>
      <c r="S121" s="72"/>
      <c r="T121" s="72"/>
      <c r="U121" s="72"/>
      <c r="V121" s="72"/>
      <c r="W121" s="72"/>
    </row>
    <row r="122" spans="17:23" s="35" customFormat="1" x14ac:dyDescent="0.25">
      <c r="Q122" s="72"/>
      <c r="R122" s="72"/>
      <c r="S122" s="72"/>
      <c r="T122" s="72"/>
      <c r="U122" s="72"/>
      <c r="V122" s="72"/>
      <c r="W122" s="72"/>
    </row>
    <row r="123" spans="17:23" s="35" customFormat="1" x14ac:dyDescent="0.25">
      <c r="Q123" s="72"/>
      <c r="R123" s="72"/>
      <c r="S123" s="72"/>
      <c r="T123" s="72"/>
      <c r="U123" s="72"/>
      <c r="V123" s="72"/>
      <c r="W123" s="72"/>
    </row>
    <row r="124" spans="17:23" s="35" customFormat="1" x14ac:dyDescent="0.25">
      <c r="Q124" s="72"/>
      <c r="R124" s="72"/>
      <c r="S124" s="72"/>
      <c r="T124" s="72"/>
      <c r="U124" s="72"/>
      <c r="V124" s="72"/>
      <c r="W124" s="72"/>
    </row>
    <row r="125" spans="17:23" s="35" customFormat="1" x14ac:dyDescent="0.25">
      <c r="Q125" s="72"/>
      <c r="R125" s="72"/>
      <c r="S125" s="72"/>
      <c r="T125" s="72"/>
      <c r="U125" s="72"/>
      <c r="V125" s="72"/>
      <c r="W125" s="72"/>
    </row>
    <row r="126" spans="17:23" s="35" customFormat="1" x14ac:dyDescent="0.25"/>
    <row r="127" spans="17:23" s="35" customFormat="1" x14ac:dyDescent="0.25"/>
    <row r="128" spans="17:23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  <row r="136" s="35" customFormat="1" x14ac:dyDescent="0.25"/>
    <row r="137" s="35" customFormat="1" x14ac:dyDescent="0.25"/>
    <row r="138" s="35" customFormat="1" x14ac:dyDescent="0.25"/>
    <row r="139" s="35" customFormat="1" x14ac:dyDescent="0.25"/>
    <row r="140" s="35" customFormat="1" x14ac:dyDescent="0.25"/>
    <row r="141" s="35" customFormat="1" x14ac:dyDescent="0.25"/>
    <row r="142" s="35" customFormat="1" x14ac:dyDescent="0.25"/>
    <row r="143" s="35" customFormat="1" x14ac:dyDescent="0.25"/>
    <row r="144" s="35" customFormat="1" x14ac:dyDescent="0.25"/>
    <row r="145" s="35" customFormat="1" x14ac:dyDescent="0.25"/>
    <row r="146" s="35" customFormat="1" x14ac:dyDescent="0.25"/>
    <row r="147" s="35" customFormat="1" x14ac:dyDescent="0.25"/>
    <row r="148" s="35" customFormat="1" x14ac:dyDescent="0.25"/>
    <row r="149" s="35" customFormat="1" x14ac:dyDescent="0.25"/>
    <row r="150" s="35" customFormat="1" x14ac:dyDescent="0.25"/>
    <row r="151" s="35" customFormat="1" x14ac:dyDescent="0.25"/>
    <row r="152" s="35" customFormat="1" x14ac:dyDescent="0.25"/>
    <row r="153" s="35" customFormat="1" x14ac:dyDescent="0.25"/>
    <row r="154" s="35" customFormat="1" x14ac:dyDescent="0.25"/>
    <row r="155" s="35" customFormat="1" x14ac:dyDescent="0.25"/>
    <row r="156" s="35" customFormat="1" x14ac:dyDescent="0.25"/>
    <row r="157" s="35" customFormat="1" x14ac:dyDescent="0.25"/>
    <row r="158" s="35" customFormat="1" x14ac:dyDescent="0.25"/>
    <row r="159" s="35" customFormat="1" x14ac:dyDescent="0.25"/>
    <row r="160" s="35" customFormat="1" x14ac:dyDescent="0.25"/>
  </sheetData>
  <sheetProtection sheet="1" objects="1" scenarios="1"/>
  <mergeCells count="12">
    <mergeCell ref="E5:Q5"/>
    <mergeCell ref="R5:W5"/>
    <mergeCell ref="E6:F6"/>
    <mergeCell ref="G6:J6"/>
    <mergeCell ref="K6:L6"/>
    <mergeCell ref="M6:Q6"/>
    <mergeCell ref="R6:T6"/>
    <mergeCell ref="E7:F7"/>
    <mergeCell ref="G7:J7"/>
    <mergeCell ref="K7:L7"/>
    <mergeCell ref="M7:Q7"/>
    <mergeCell ref="R7:T7"/>
  </mergeCells>
  <dataValidations count="2">
    <dataValidation type="list" allowBlank="1" showInputMessage="1" showErrorMessage="1" sqref="A61" xr:uid="{00000000-0002-0000-0100-000000000000}">
      <formula1>$D$11:$D$45</formula1>
      <formula2>0</formula2>
    </dataValidation>
    <dataValidation type="list" allowBlank="1" showInputMessage="1" showErrorMessage="1" sqref="E11:W45" xr:uid="{00000000-0002-0000-0100-000001000000}">
      <formula1>$AA$6:$AA$7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showGridLines="0" view="pageBreakPreview" zoomScale="90" zoomScaleNormal="41" zoomScaleSheetLayoutView="90" zoomScalePageLayoutView="124" workbookViewId="0">
      <selection activeCell="D2" sqref="D2:F2"/>
    </sheetView>
  </sheetViews>
  <sheetFormatPr baseColWidth="10" defaultColWidth="10.7109375" defaultRowHeight="15" x14ac:dyDescent="0.25"/>
  <cols>
    <col min="1" max="1" width="15.7109375" customWidth="1"/>
    <col min="2" max="2" width="18.7109375" customWidth="1"/>
    <col min="4" max="4" width="10.85546875" customWidth="1"/>
    <col min="5" max="5" width="5.140625" customWidth="1"/>
    <col min="6" max="6" width="3.85546875" customWidth="1"/>
    <col min="7" max="7" width="15.5703125" customWidth="1"/>
    <col min="10" max="10" width="19.5703125" customWidth="1"/>
    <col min="13" max="13" width="23.7109375" customWidth="1"/>
  </cols>
  <sheetData>
    <row r="1" spans="1:16" ht="15.75" thickBot="1" x14ac:dyDescent="0.3">
      <c r="I1" s="46"/>
      <c r="J1" s="47">
        <v>2</v>
      </c>
      <c r="K1" s="47" t="s">
        <v>70</v>
      </c>
      <c r="L1" s="47"/>
      <c r="M1" s="47"/>
      <c r="N1" s="47"/>
      <c r="O1" s="38"/>
      <c r="P1" s="46"/>
    </row>
    <row r="2" spans="1:16" ht="56.25" customHeight="1" thickBot="1" x14ac:dyDescent="0.3">
      <c r="B2" s="45" t="s">
        <v>74</v>
      </c>
      <c r="C2" s="39"/>
      <c r="D2" s="69"/>
      <c r="E2" s="69"/>
      <c r="F2" s="69"/>
      <c r="G2" s="70" t="s">
        <v>75</v>
      </c>
      <c r="H2" s="71"/>
      <c r="I2" s="46"/>
      <c r="J2" s="47">
        <v>3</v>
      </c>
      <c r="K2" s="47" t="s">
        <v>70</v>
      </c>
      <c r="L2" s="47"/>
      <c r="M2" s="47"/>
      <c r="N2" s="47"/>
      <c r="O2" s="40"/>
      <c r="P2" s="46"/>
    </row>
    <row r="3" spans="1:16" ht="58.5" customHeight="1" thickBot="1" x14ac:dyDescent="0.3">
      <c r="A3" s="41" t="s">
        <v>71</v>
      </c>
      <c r="B3" s="42">
        <f>(DONNEES!A63/19)</f>
        <v>0</v>
      </c>
      <c r="D3" s="61" t="str">
        <f>IF(SUM(K26:K27)=4,"ne nécessite pas la mise en œuvre du protocole pour","déclencher la mise en œuvre du protocole pour")</f>
        <v>déclencher la mise en œuvre du protocole pour</v>
      </c>
      <c r="E3" s="62"/>
      <c r="F3" s="62"/>
      <c r="G3" s="65">
        <f>D2</f>
        <v>0</v>
      </c>
      <c r="H3" s="66"/>
      <c r="I3" s="46"/>
      <c r="J3" s="47">
        <v>4</v>
      </c>
      <c r="K3" s="47" t="s">
        <v>70</v>
      </c>
      <c r="L3" s="47"/>
      <c r="M3" s="47"/>
      <c r="N3" s="47"/>
      <c r="O3" s="40"/>
      <c r="P3" s="46"/>
    </row>
    <row r="4" spans="1:16" ht="60.75" customHeight="1" thickBot="1" x14ac:dyDescent="0.3">
      <c r="A4" s="41" t="s">
        <v>72</v>
      </c>
      <c r="B4" s="43" t="str">
        <f>DONNEES!A64&amp;" sur 8"</f>
        <v>0 sur 8</v>
      </c>
      <c r="D4" s="63"/>
      <c r="E4" s="64"/>
      <c r="F4" s="64"/>
      <c r="G4" s="67"/>
      <c r="H4" s="68"/>
      <c r="I4" s="46"/>
      <c r="J4" s="47">
        <v>5</v>
      </c>
      <c r="K4" s="47" t="s">
        <v>70</v>
      </c>
      <c r="L4" s="47"/>
      <c r="M4" s="47"/>
      <c r="N4" s="47"/>
      <c r="O4" s="40"/>
      <c r="P4" s="46"/>
    </row>
    <row r="5" spans="1:16" x14ac:dyDescent="0.25">
      <c r="I5" s="46"/>
      <c r="J5" s="47">
        <v>6</v>
      </c>
      <c r="K5" s="47" t="s">
        <v>70</v>
      </c>
      <c r="L5" s="47"/>
      <c r="M5" s="47"/>
      <c r="N5" s="47"/>
      <c r="O5" s="40"/>
      <c r="P5" s="46"/>
    </row>
    <row r="6" spans="1:16" x14ac:dyDescent="0.25">
      <c r="G6" s="44"/>
      <c r="I6" s="46"/>
      <c r="J6" s="47">
        <v>7</v>
      </c>
      <c r="K6" s="47" t="s">
        <v>70</v>
      </c>
      <c r="L6" s="47"/>
      <c r="M6" s="47"/>
      <c r="N6" s="47"/>
      <c r="O6" s="40"/>
      <c r="P6" s="46"/>
    </row>
    <row r="7" spans="1:16" x14ac:dyDescent="0.25">
      <c r="I7" s="46"/>
      <c r="J7" s="47">
        <v>8</v>
      </c>
      <c r="K7" s="47" t="s">
        <v>70</v>
      </c>
      <c r="L7" s="47"/>
      <c r="M7" s="47"/>
      <c r="N7" s="47"/>
      <c r="O7" s="40"/>
      <c r="P7" s="46"/>
    </row>
    <row r="8" spans="1:16" x14ac:dyDescent="0.25">
      <c r="I8" s="46"/>
      <c r="J8" s="47">
        <v>9</v>
      </c>
      <c r="K8" s="47" t="s">
        <v>70</v>
      </c>
      <c r="L8" s="47"/>
      <c r="M8" s="47"/>
      <c r="N8" s="47"/>
      <c r="O8" s="40"/>
      <c r="P8" s="46"/>
    </row>
    <row r="9" spans="1:16" x14ac:dyDescent="0.25">
      <c r="I9" s="46"/>
      <c r="J9" s="47">
        <v>1</v>
      </c>
      <c r="K9" s="47" t="s">
        <v>73</v>
      </c>
      <c r="L9" s="47"/>
      <c r="M9" s="47"/>
      <c r="N9" s="47"/>
      <c r="O9" s="40"/>
      <c r="P9" s="46"/>
    </row>
    <row r="10" spans="1:16" x14ac:dyDescent="0.25">
      <c r="I10" s="46"/>
      <c r="J10" s="47">
        <v>0</v>
      </c>
      <c r="K10" s="47" t="s">
        <v>73</v>
      </c>
      <c r="L10" s="47"/>
      <c r="M10" s="47"/>
      <c r="N10" s="47"/>
      <c r="O10" s="40"/>
      <c r="P10" s="46"/>
    </row>
    <row r="11" spans="1:16" x14ac:dyDescent="0.25">
      <c r="I11" s="46"/>
      <c r="J11" s="48"/>
      <c r="K11" s="47" t="s">
        <v>70</v>
      </c>
      <c r="L11" s="47"/>
      <c r="M11" s="47"/>
      <c r="N11" s="47"/>
      <c r="O11" s="40"/>
      <c r="P11" s="46"/>
    </row>
    <row r="12" spans="1:16" x14ac:dyDescent="0.25">
      <c r="I12" s="46"/>
      <c r="J12" s="48"/>
      <c r="K12" s="47" t="s">
        <v>73</v>
      </c>
      <c r="L12" s="48"/>
      <c r="M12" s="48"/>
      <c r="N12" s="48"/>
      <c r="O12" s="46"/>
      <c r="P12" s="46"/>
    </row>
    <row r="13" spans="1:16" x14ac:dyDescent="0.25">
      <c r="I13" s="46"/>
      <c r="J13" s="48"/>
      <c r="K13" s="48">
        <f>DONNEES!A64</f>
        <v>0</v>
      </c>
      <c r="L13" s="48"/>
      <c r="M13" s="48"/>
      <c r="N13" s="48"/>
      <c r="O13" s="46"/>
      <c r="P13" s="46"/>
    </row>
    <row r="14" spans="1:16" x14ac:dyDescent="0.25">
      <c r="I14" s="46"/>
      <c r="J14" s="48"/>
      <c r="K14" s="48"/>
      <c r="L14" s="48"/>
      <c r="M14" s="48"/>
      <c r="N14" s="48"/>
      <c r="O14" s="46"/>
      <c r="P14" s="46"/>
    </row>
    <row r="15" spans="1:16" x14ac:dyDescent="0.25">
      <c r="I15" s="46"/>
      <c r="J15" s="48"/>
      <c r="K15" s="48"/>
      <c r="L15" s="48"/>
      <c r="M15" s="48"/>
      <c r="N15" s="48"/>
      <c r="O15" s="46"/>
      <c r="P15" s="46"/>
    </row>
    <row r="16" spans="1:16" x14ac:dyDescent="0.25">
      <c r="I16" s="46"/>
      <c r="J16" s="48"/>
      <c r="K16" s="48"/>
      <c r="L16" s="48"/>
      <c r="M16" s="48"/>
      <c r="N16" s="48"/>
      <c r="O16" s="46"/>
      <c r="P16" s="46"/>
    </row>
    <row r="17" spans="9:16" x14ac:dyDescent="0.25">
      <c r="I17" s="46"/>
      <c r="J17" s="48"/>
      <c r="K17" s="48"/>
      <c r="L17" s="48"/>
      <c r="M17" s="48"/>
      <c r="N17" s="48"/>
      <c r="O17" s="46"/>
      <c r="P17" s="46"/>
    </row>
    <row r="18" spans="9:16" x14ac:dyDescent="0.25">
      <c r="I18" s="46"/>
      <c r="J18" s="48"/>
      <c r="K18" s="48"/>
      <c r="L18" s="48"/>
      <c r="M18" s="48"/>
      <c r="N18" s="48"/>
      <c r="O18" s="46"/>
      <c r="P18" s="46"/>
    </row>
    <row r="19" spans="9:16" x14ac:dyDescent="0.25">
      <c r="I19" s="46"/>
      <c r="J19" s="47"/>
      <c r="K19" s="47" t="s">
        <v>70</v>
      </c>
      <c r="L19" s="48">
        <v>2</v>
      </c>
      <c r="M19" s="48"/>
      <c r="N19" s="48"/>
      <c r="O19" s="46"/>
      <c r="P19" s="46"/>
    </row>
    <row r="20" spans="9:16" x14ac:dyDescent="0.25">
      <c r="I20" s="46"/>
      <c r="J20" s="48"/>
      <c r="K20" s="47" t="s">
        <v>73</v>
      </c>
      <c r="L20" s="48">
        <v>1</v>
      </c>
      <c r="M20" s="48"/>
      <c r="N20" s="48"/>
      <c r="O20" s="46"/>
      <c r="P20" s="46"/>
    </row>
    <row r="21" spans="9:16" x14ac:dyDescent="0.25">
      <c r="I21" s="46"/>
      <c r="J21" s="48"/>
      <c r="K21" s="48"/>
      <c r="L21" s="48"/>
      <c r="M21" s="48"/>
      <c r="N21" s="48"/>
      <c r="O21" s="46"/>
      <c r="P21" s="46"/>
    </row>
    <row r="22" spans="9:16" x14ac:dyDescent="0.25">
      <c r="I22" s="46"/>
      <c r="J22" s="48"/>
      <c r="K22" s="48"/>
      <c r="L22" s="48"/>
      <c r="M22" s="48"/>
      <c r="N22" s="48"/>
      <c r="O22" s="46"/>
      <c r="P22" s="46"/>
    </row>
    <row r="23" spans="9:16" x14ac:dyDescent="0.25">
      <c r="I23" s="46"/>
      <c r="J23" s="48"/>
      <c r="K23" s="48"/>
      <c r="L23" s="48"/>
      <c r="M23" s="48"/>
      <c r="N23" s="48"/>
      <c r="O23" s="46"/>
      <c r="P23" s="46"/>
    </row>
    <row r="24" spans="9:16" x14ac:dyDescent="0.25">
      <c r="I24" s="46"/>
      <c r="J24" s="48"/>
      <c r="K24" s="48"/>
      <c r="L24" s="48"/>
      <c r="M24" s="48"/>
      <c r="N24" s="48"/>
      <c r="O24" s="46"/>
      <c r="P24" s="46"/>
    </row>
    <row r="25" spans="9:16" x14ac:dyDescent="0.25">
      <c r="I25" s="46"/>
      <c r="J25" s="48"/>
      <c r="K25" s="48"/>
      <c r="L25" s="48"/>
      <c r="M25" s="48"/>
      <c r="N25" s="48"/>
      <c r="O25" s="46"/>
      <c r="P25" s="46"/>
    </row>
    <row r="26" spans="9:16" ht="15.75" customHeight="1" x14ac:dyDescent="0.25">
      <c r="I26" s="46"/>
      <c r="J26" s="49" t="str">
        <f>IF(B3&lt;=50%,K19,K20)</f>
        <v>déclencher la mise en œuvre de la rémédiation pour</v>
      </c>
      <c r="K26" s="50">
        <f>VLOOKUP(J26,$J$35:$K$36,2,0)</f>
        <v>1</v>
      </c>
      <c r="L26" s="50"/>
      <c r="M26" s="48"/>
      <c r="N26" s="48"/>
      <c r="O26" s="46"/>
      <c r="P26" s="46"/>
    </row>
    <row r="27" spans="9:16" x14ac:dyDescent="0.25">
      <c r="I27" s="46"/>
      <c r="J27" s="48" t="str">
        <f>VLOOKUP(K13,$J$1:$K$10,2,0)</f>
        <v>ne nécessite pas la mise en œuvre de la remédiation</v>
      </c>
      <c r="K27" s="50">
        <f>VLOOKUP(J27,$J$35:$K$36,2,0)</f>
        <v>2</v>
      </c>
      <c r="L27" s="48"/>
      <c r="M27" s="48"/>
      <c r="N27" s="48"/>
      <c r="O27" s="46"/>
      <c r="P27" s="46"/>
    </row>
    <row r="28" spans="9:16" x14ac:dyDescent="0.25">
      <c r="I28" s="46"/>
      <c r="J28" s="46"/>
      <c r="K28" s="46"/>
      <c r="L28" s="46"/>
      <c r="M28" s="46"/>
      <c r="N28" s="46"/>
      <c r="O28" s="46"/>
      <c r="P28" s="46"/>
    </row>
    <row r="29" spans="9:16" x14ac:dyDescent="0.25">
      <c r="I29" s="46"/>
      <c r="J29" s="46"/>
      <c r="K29" s="46"/>
      <c r="L29" s="46"/>
      <c r="M29" s="46"/>
      <c r="N29" s="46"/>
      <c r="O29" s="46"/>
      <c r="P29" s="46"/>
    </row>
    <row r="30" spans="9:16" x14ac:dyDescent="0.25">
      <c r="I30" s="46"/>
      <c r="J30" s="46"/>
      <c r="K30" s="46"/>
      <c r="L30" s="46"/>
      <c r="M30" s="46"/>
      <c r="N30" s="46"/>
      <c r="O30" s="46"/>
      <c r="P30" s="46"/>
    </row>
    <row r="31" spans="9:16" x14ac:dyDescent="0.25">
      <c r="I31" s="46"/>
      <c r="J31" s="46"/>
      <c r="K31" s="46"/>
      <c r="L31" s="46"/>
      <c r="M31" s="46"/>
      <c r="N31" s="46"/>
      <c r="O31" s="46"/>
      <c r="P31" s="46"/>
    </row>
    <row r="32" spans="9:16" x14ac:dyDescent="0.25">
      <c r="I32" s="46"/>
      <c r="J32" s="46"/>
      <c r="K32" s="46"/>
      <c r="L32" s="46"/>
      <c r="M32" s="46"/>
      <c r="N32" s="46"/>
      <c r="O32" s="46"/>
      <c r="P32" s="46"/>
    </row>
    <row r="33" spans="9:16" x14ac:dyDescent="0.25">
      <c r="I33" s="46"/>
      <c r="J33" s="46"/>
      <c r="K33" s="46"/>
      <c r="L33" s="46"/>
      <c r="M33" s="46"/>
      <c r="N33" s="46"/>
      <c r="O33" s="46"/>
      <c r="P33" s="46"/>
    </row>
    <row r="34" spans="9:16" x14ac:dyDescent="0.25">
      <c r="I34" s="46"/>
      <c r="J34" s="46"/>
      <c r="K34" s="46"/>
      <c r="L34" s="46"/>
      <c r="M34" s="46"/>
      <c r="N34" s="46"/>
      <c r="O34" s="46"/>
      <c r="P34" s="46"/>
    </row>
    <row r="35" spans="9:16" x14ac:dyDescent="0.25">
      <c r="I35" s="46"/>
      <c r="J35" s="52" t="s">
        <v>70</v>
      </c>
      <c r="K35" s="53">
        <v>1</v>
      </c>
      <c r="L35" s="46"/>
      <c r="M35" s="46"/>
      <c r="N35" s="46"/>
      <c r="O35" s="46"/>
      <c r="P35" s="46"/>
    </row>
    <row r="36" spans="9:16" x14ac:dyDescent="0.25">
      <c r="I36" s="46"/>
      <c r="J36" s="52" t="s">
        <v>73</v>
      </c>
      <c r="K36" s="53">
        <v>2</v>
      </c>
      <c r="L36" s="46"/>
      <c r="M36" s="46"/>
      <c r="N36" s="46"/>
      <c r="O36" s="46"/>
      <c r="P36" s="46"/>
    </row>
    <row r="37" spans="9:16" x14ac:dyDescent="0.25">
      <c r="I37" s="46"/>
      <c r="J37" s="53"/>
      <c r="K37" s="53"/>
      <c r="L37" s="46"/>
      <c r="M37" s="46"/>
      <c r="N37" s="46"/>
      <c r="O37" s="46"/>
      <c r="P37" s="46"/>
    </row>
    <row r="38" spans="9:16" x14ac:dyDescent="0.25">
      <c r="I38" s="46"/>
      <c r="J38" s="46"/>
      <c r="K38" s="46"/>
      <c r="L38" s="46"/>
      <c r="M38" s="46"/>
      <c r="N38" s="46"/>
      <c r="O38" s="46"/>
      <c r="P38" s="46"/>
    </row>
    <row r="39" spans="9:16" x14ac:dyDescent="0.25">
      <c r="I39" s="46"/>
      <c r="J39" s="46"/>
      <c r="K39" s="46"/>
      <c r="L39" s="46"/>
      <c r="M39" s="46"/>
      <c r="N39" s="46"/>
      <c r="O39" s="46"/>
      <c r="P39" s="46"/>
    </row>
    <row r="40" spans="9:16" x14ac:dyDescent="0.25">
      <c r="I40" s="46"/>
      <c r="J40" s="46"/>
      <c r="K40" s="46"/>
      <c r="L40" s="46"/>
      <c r="M40" s="46"/>
      <c r="N40" s="46"/>
      <c r="O40" s="46"/>
      <c r="P40" s="46"/>
    </row>
    <row r="41" spans="9:16" x14ac:dyDescent="0.25">
      <c r="I41" s="46"/>
      <c r="J41" s="46"/>
      <c r="K41" s="46"/>
      <c r="L41" s="46"/>
      <c r="M41" s="46"/>
      <c r="N41" s="46"/>
      <c r="O41" s="46"/>
      <c r="P41" s="46"/>
    </row>
  </sheetData>
  <sheetProtection sheet="1" objects="1" scenarios="1"/>
  <mergeCells count="4">
    <mergeCell ref="D3:F4"/>
    <mergeCell ref="G3:H4"/>
    <mergeCell ref="D2:F2"/>
    <mergeCell ref="G2:H2"/>
  </mergeCells>
  <pageMargins left="0.25" right="0.25" top="0.75" bottom="0.75" header="0.511811023622047" footer="0.511811023622047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DONNEES!$D$11:$D$45</xm:f>
          </x14:formula1>
          <x14:formula2>
            <xm:f>0</xm:f>
          </x14:formula2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CONSIGNES</vt:lpstr>
      <vt:lpstr>DONNEES</vt:lpstr>
      <vt:lpstr>RESULTATS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GUILLORY</dc:creator>
  <dc:description/>
  <cp:lastModifiedBy>MIKAEL GUILLORY</cp:lastModifiedBy>
  <cp:revision>1</cp:revision>
  <cp:lastPrinted>2022-05-12T15:09:44Z</cp:lastPrinted>
  <dcterms:created xsi:type="dcterms:W3CDTF">2022-03-17T16:02:59Z</dcterms:created>
  <dcterms:modified xsi:type="dcterms:W3CDTF">2023-01-09T09:00:15Z</dcterms:modified>
  <dc:language>fr-FR</dc:language>
</cp:coreProperties>
</file>